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45" windowWidth="10965" windowHeight="9015" firstSheet="2" activeTab="2"/>
  </bookViews>
  <sheets>
    <sheet name="графики" sheetId="1" r:id="rId1"/>
    <sheet name="демог.прогноз" sheetId="2" r:id="rId2"/>
    <sheet name="объемы КБ" sheetId="3" r:id="rId3"/>
    <sheet name="площади КБ" sheetId="4" r:id="rId4"/>
    <sheet name="мощность КБ" sheetId="5" r:id="rId5"/>
  </sheets>
  <definedNames/>
  <calcPr fullCalcOnLoad="1"/>
</workbook>
</file>

<file path=xl/sharedStrings.xml><?xml version="1.0" encoding="utf-8"?>
<sst xmlns="http://schemas.openxmlformats.org/spreadsheetml/2006/main" count="451" uniqueCount="142">
  <si>
    <t>значение, %</t>
  </si>
  <si>
    <t>рожд</t>
  </si>
  <si>
    <t>смертность</t>
  </si>
  <si>
    <t>рожд.</t>
  </si>
  <si>
    <t>смерт.</t>
  </si>
  <si>
    <t>ест.прир.за 5 лет</t>
  </si>
  <si>
    <t>вар.1</t>
  </si>
  <si>
    <t>вар.2</t>
  </si>
  <si>
    <t>вар.3</t>
  </si>
  <si>
    <t>вар.4</t>
  </si>
  <si>
    <t>вар.5</t>
  </si>
  <si>
    <t>вар.6</t>
  </si>
  <si>
    <t>вар.7</t>
  </si>
  <si>
    <t xml:space="preserve">вар.8 </t>
  </si>
  <si>
    <t>Внешкольные учреждения</t>
  </si>
  <si>
    <t>Больницы</t>
  </si>
  <si>
    <t>Библиотеки</t>
  </si>
  <si>
    <t>Предприятия общественного питания</t>
  </si>
  <si>
    <t>Гостиницы</t>
  </si>
  <si>
    <t>Малые предприятия</t>
  </si>
  <si>
    <t>Показатель</t>
  </si>
  <si>
    <t>2004 г.</t>
  </si>
  <si>
    <t>2005 г.</t>
  </si>
  <si>
    <t>2006 г.</t>
  </si>
  <si>
    <t>2007 г.</t>
  </si>
  <si>
    <t>2008 г.</t>
  </si>
  <si>
    <t>Общий прирост, снижение (-) за год, %</t>
  </si>
  <si>
    <t>мужчин</t>
  </si>
  <si>
    <t>женщины</t>
  </si>
  <si>
    <t>моложе трудоспособного возраста</t>
  </si>
  <si>
    <t>трудоспособного возраста</t>
  </si>
  <si>
    <t>старше трудоспособного возраста</t>
  </si>
  <si>
    <t xml:space="preserve">16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</si>
  <si>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</si>
  <si>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</si>
  <si>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</si>
  <si>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</si>
  <si>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 </t>
  </si>
  <si>
    <t xml:space="preserve">45 – 49 </t>
  </si>
  <si>
    <t xml:space="preserve">50 – 54 </t>
  </si>
  <si>
    <t xml:space="preserve">55 – 59 </t>
  </si>
  <si>
    <t>Структура трудоспособного населения.</t>
  </si>
  <si>
    <t>2000 г.</t>
  </si>
  <si>
    <t>2001 г.</t>
  </si>
  <si>
    <t>2002 г.</t>
  </si>
  <si>
    <t>2003 г.</t>
  </si>
  <si>
    <t>Индекс за 5 лет (2003-2007 гг.) по сравнению с современным со-стоянием</t>
  </si>
  <si>
    <t>всего нас на нач.</t>
  </si>
  <si>
    <t>см</t>
  </si>
  <si>
    <t>ест.прир</t>
  </si>
  <si>
    <t>рожд %</t>
  </si>
  <si>
    <t>см %</t>
  </si>
  <si>
    <t>ест.прир %</t>
  </si>
  <si>
    <t>население,тыс.чел.</t>
  </si>
  <si>
    <t>исх.сост. 01.01.2008</t>
  </si>
  <si>
    <t>Школы</t>
  </si>
  <si>
    <t>Наименование объектов</t>
  </si>
  <si>
    <t>Итого</t>
  </si>
  <si>
    <t>сохраняется</t>
  </si>
  <si>
    <t>проектируется</t>
  </si>
  <si>
    <t>итого</t>
  </si>
  <si>
    <t>Детские сады</t>
  </si>
  <si>
    <t>Аптека</t>
  </si>
  <si>
    <t>Учреждения культуры и искусства</t>
  </si>
  <si>
    <t>Объекты культурного наследия</t>
  </si>
  <si>
    <t>Учреждения жилищно-коммунального хоз-ва</t>
  </si>
  <si>
    <t>Пождепо</t>
  </si>
  <si>
    <t>Спортивные объекты</t>
  </si>
  <si>
    <t>Административно-хозяйственные учреждения</t>
  </si>
  <si>
    <t>Кредитно-финансовые учреждения</t>
  </si>
  <si>
    <t>Учреждения связи</t>
  </si>
  <si>
    <t>Предприятия торговли</t>
  </si>
  <si>
    <t>Итого по жилым образованиям</t>
  </si>
  <si>
    <t>Аптека, объект</t>
  </si>
  <si>
    <t>Учреждения культуры и искусства, мест</t>
  </si>
  <si>
    <t>Объекты культурного наследия, кв.м</t>
  </si>
  <si>
    <t>Библиотеки, тыс.том</t>
  </si>
  <si>
    <t>Гостиницы, мест</t>
  </si>
  <si>
    <t>Учреждения жилищно-коммунального хоз-ва, объект</t>
  </si>
  <si>
    <t>Учреждения бытового обслуживания, раб.места</t>
  </si>
  <si>
    <t>Спортивные объекты, кв.м</t>
  </si>
  <si>
    <t>Предприятия общественного питания ,пос.мест</t>
  </si>
  <si>
    <t>Административно-хозяйственные учреждения, кв.м</t>
  </si>
  <si>
    <t>Кредитно-финансовые учреждения, кв.м</t>
  </si>
  <si>
    <t>Учреждения связи, объект</t>
  </si>
  <si>
    <t>Предприятия торговли, кв.м торг.площади</t>
  </si>
  <si>
    <t>Больницы, коек</t>
  </si>
  <si>
    <t>Химчистки, кг/см</t>
  </si>
  <si>
    <t>Прачечные, кг/см</t>
  </si>
  <si>
    <t>Школы, мест</t>
  </si>
  <si>
    <t>Детские сады, мест</t>
  </si>
  <si>
    <t>Внешкольные учреждения, учащихся</t>
  </si>
  <si>
    <t>Пождепо, а/м</t>
  </si>
  <si>
    <t>1 этажный усадебный</t>
  </si>
  <si>
    <t>2 этажный усадебный</t>
  </si>
  <si>
    <t>Структура жилищного фонда по этажности</t>
  </si>
  <si>
    <t>Структура жилищного фонда по материалу стен</t>
  </si>
  <si>
    <t>Структура жилищного фонда по техническому состоянию</t>
  </si>
  <si>
    <t>- износ 0 – 30%</t>
  </si>
  <si>
    <t>- износ 31 – 65%</t>
  </si>
  <si>
    <t>- износ более 65%</t>
  </si>
  <si>
    <t>деревянные</t>
  </si>
  <si>
    <t>кирпичные</t>
  </si>
  <si>
    <t>Структура жилищного фонда по формам</t>
  </si>
  <si>
    <t>частная</t>
  </si>
  <si>
    <t>муниципальная</t>
  </si>
  <si>
    <t>смешанная</t>
  </si>
  <si>
    <t>Таблица №3</t>
  </si>
  <si>
    <t xml:space="preserve">        Таблица №4</t>
  </si>
  <si>
    <t>Таблица №5</t>
  </si>
  <si>
    <t xml:space="preserve">Естественный прирост, убыль </t>
  </si>
  <si>
    <t>Миграционный прирост, снижение</t>
  </si>
  <si>
    <t xml:space="preserve">Общий прирост, снижение </t>
  </si>
  <si>
    <t>Добыча рассыпного золота</t>
  </si>
  <si>
    <t>Добыча и переработка магнезита</t>
  </si>
  <si>
    <t>Добыча золотосодержащей руды</t>
  </si>
  <si>
    <t>Лесная и деревообрабатывающая</t>
  </si>
  <si>
    <t>Прочие</t>
  </si>
  <si>
    <t>Структура промышленности по численности занятых, %</t>
  </si>
  <si>
    <t>Поликлиники,  пос/см</t>
  </si>
  <si>
    <t>Поликлиники</t>
  </si>
  <si>
    <t>Детская молочная кухня</t>
  </si>
  <si>
    <t>Детская молочная кухня,  порция</t>
  </si>
  <si>
    <t>Средне-специальные учебные заведения</t>
  </si>
  <si>
    <t>Санаторий, мест</t>
  </si>
  <si>
    <t>Ветеринарка</t>
  </si>
  <si>
    <t>Ветеринарка, кв.м</t>
  </si>
  <si>
    <t>вне жилых образований</t>
  </si>
  <si>
    <t>Объемы общественно-деловых зданий на расчетный срок</t>
  </si>
  <si>
    <t>Площади общественно-деловых зданий  на расчетный срок</t>
  </si>
  <si>
    <t>Показатели в единицах измерения общественно-деловых зданий  на расчетный срок</t>
  </si>
  <si>
    <t>Библиотека</t>
  </si>
  <si>
    <t>Баня, сауна</t>
  </si>
  <si>
    <t>Бани, сауны, п.м.</t>
  </si>
  <si>
    <t>1999 г.</t>
  </si>
  <si>
    <t>2009 г.</t>
  </si>
  <si>
    <t>Станция скорой медецинской помощи, а/м</t>
  </si>
  <si>
    <t>Плавательный бассейн</t>
  </si>
  <si>
    <t>Плавательный бассейн, кв.м зерк.воды</t>
  </si>
  <si>
    <t xml:space="preserve">Прачечная </t>
  </si>
  <si>
    <t>Учреждения бытового обслуживания</t>
  </si>
  <si>
    <t>ФАП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</si>
</sst>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0.000"/>
    <numFmt numFmtId="187" formatCode="#,##0&quot;р.&quot;"/>
    <numFmt numFmtId="188" formatCode="_(* #,##0.0_);_(* \(#,##0.0\);_(* &quot;-&quot;??_);_(@_)"/>
  </numFmts>
  <fonts count="6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8"/>
      <color indexed="8"/>
      <name val="Arial"/>
      <family val="2"/>
    </font>
    <font>
      <b/>
      <i/>
      <sz val="8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10"/>
      <color indexed="12"/>
      <name val="Arial"/>
      <family val="0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180" fontId="9" fillId="0" borderId="11" xfId="0" applyNumberFormat="1" applyFont="1" applyFill="1" applyBorder="1" applyAlignment="1">
      <alignment horizontal="center" wrapText="1"/>
    </xf>
    <xf numFmtId="180" fontId="9" fillId="0" borderId="12" xfId="0" applyNumberFormat="1" applyFont="1" applyFill="1" applyBorder="1" applyAlignment="1">
      <alignment horizontal="center" wrapText="1"/>
    </xf>
    <xf numFmtId="180" fontId="10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180" fontId="10" fillId="0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11" fillId="0" borderId="16" xfId="0" applyFont="1" applyBorder="1" applyAlignment="1">
      <alignment/>
    </xf>
    <xf numFmtId="180" fontId="3" fillId="0" borderId="16" xfId="0" applyNumberFormat="1" applyFont="1" applyFill="1" applyBorder="1" applyAlignment="1">
      <alignment horizontal="center" wrapText="1"/>
    </xf>
    <xf numFmtId="180" fontId="3" fillId="0" borderId="14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0" fontId="11" fillId="0" borderId="17" xfId="0" applyFont="1" applyBorder="1" applyAlignment="1">
      <alignment/>
    </xf>
    <xf numFmtId="180" fontId="3" fillId="0" borderId="17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top" wrapText="1"/>
    </xf>
    <xf numFmtId="180" fontId="10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80" fontId="3" fillId="0" borderId="0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180" fontId="13" fillId="0" borderId="10" xfId="0" applyNumberFormat="1" applyFont="1" applyFill="1" applyBorder="1" applyAlignment="1">
      <alignment horizontal="center" wrapText="1"/>
    </xf>
    <xf numFmtId="180" fontId="13" fillId="0" borderId="17" xfId="0" applyNumberFormat="1" applyFont="1" applyFill="1" applyBorder="1" applyAlignment="1">
      <alignment horizontal="center" wrapText="1"/>
    </xf>
    <xf numFmtId="180" fontId="10" fillId="0" borderId="20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wrapText="1"/>
    </xf>
    <xf numFmtId="180" fontId="14" fillId="34" borderId="14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14" fillId="34" borderId="17" xfId="0" applyFont="1" applyFill="1" applyBorder="1" applyAlignment="1">
      <alignment/>
    </xf>
    <xf numFmtId="180" fontId="14" fillId="34" borderId="17" xfId="0" applyNumberFormat="1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180" fontId="16" fillId="35" borderId="16" xfId="0" applyNumberFormat="1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vertical="top" wrapText="1"/>
    </xf>
    <xf numFmtId="180" fontId="17" fillId="35" borderId="14" xfId="0" applyNumberFormat="1" applyFont="1" applyFill="1" applyBorder="1" applyAlignment="1">
      <alignment horizontal="center" wrapText="1"/>
    </xf>
    <xf numFmtId="180" fontId="17" fillId="35" borderId="10" xfId="0" applyNumberFormat="1" applyFont="1" applyFill="1" applyBorder="1" applyAlignment="1">
      <alignment horizontal="center" wrapText="1"/>
    </xf>
    <xf numFmtId="180" fontId="17" fillId="35" borderId="16" xfId="0" applyNumberFormat="1" applyFont="1" applyFill="1" applyBorder="1" applyAlignment="1">
      <alignment horizontal="center" wrapText="1"/>
    </xf>
    <xf numFmtId="180" fontId="17" fillId="35" borderId="17" xfId="0" applyNumberFormat="1" applyFont="1" applyFill="1" applyBorder="1" applyAlignment="1">
      <alignment horizontal="center" wrapText="1"/>
    </xf>
    <xf numFmtId="0" fontId="15" fillId="35" borderId="18" xfId="0" applyFont="1" applyFill="1" applyBorder="1" applyAlignment="1">
      <alignment horizontal="center" vertical="top" wrapText="1"/>
    </xf>
    <xf numFmtId="180" fontId="16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 wrapText="1"/>
    </xf>
    <xf numFmtId="180" fontId="17" fillId="35" borderId="0" xfId="0" applyNumberFormat="1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vertical="top" wrapText="1"/>
    </xf>
    <xf numFmtId="180" fontId="17" fillId="35" borderId="17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180" fontId="13" fillId="35" borderId="17" xfId="0" applyNumberFormat="1" applyFont="1" applyFill="1" applyBorder="1" applyAlignment="1">
      <alignment horizontal="center" wrapText="1"/>
    </xf>
    <xf numFmtId="180" fontId="14" fillId="34" borderId="10" xfId="0" applyNumberFormat="1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 horizontal="center" wrapText="1"/>
    </xf>
    <xf numFmtId="180" fontId="9" fillId="0" borderId="22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35" borderId="14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180" fontId="13" fillId="35" borderId="16" xfId="0" applyNumberFormat="1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vertical="top" wrapText="1"/>
    </xf>
    <xf numFmtId="180" fontId="3" fillId="35" borderId="10" xfId="0" applyNumberFormat="1" applyFont="1" applyFill="1" applyBorder="1" applyAlignment="1">
      <alignment horizontal="center" wrapText="1"/>
    </xf>
    <xf numFmtId="180" fontId="3" fillId="35" borderId="16" xfId="0" applyNumberFormat="1" applyFont="1" applyFill="1" applyBorder="1" applyAlignment="1">
      <alignment horizontal="center" wrapText="1"/>
    </xf>
    <xf numFmtId="180" fontId="3" fillId="35" borderId="17" xfId="0" applyNumberFormat="1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180" fontId="13" fillId="0" borderId="14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80" fontId="13" fillId="35" borderId="10" xfId="0" applyNumberFormat="1" applyFont="1" applyFill="1" applyBorder="1" applyAlignment="1">
      <alignment horizontal="center" wrapText="1"/>
    </xf>
    <xf numFmtId="180" fontId="3" fillId="0" borderId="23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80" fontId="3" fillId="0" borderId="18" xfId="0" applyNumberFormat="1" applyFont="1" applyFill="1" applyBorder="1" applyAlignment="1">
      <alignment horizontal="center" wrapText="1"/>
    </xf>
    <xf numFmtId="180" fontId="1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180" fontId="14" fillId="0" borderId="14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4" fillId="0" borderId="17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180" fontId="17" fillId="0" borderId="14" xfId="0" applyNumberFormat="1" applyFont="1" applyFill="1" applyBorder="1" applyAlignment="1">
      <alignment horizontal="center" wrapText="1"/>
    </xf>
    <xf numFmtId="180" fontId="17" fillId="0" borderId="0" xfId="0" applyNumberFormat="1" applyFont="1" applyFill="1" applyBorder="1" applyAlignment="1">
      <alignment horizontal="center" wrapText="1"/>
    </xf>
    <xf numFmtId="180" fontId="13" fillId="0" borderId="16" xfId="0" applyNumberFormat="1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186" fontId="0" fillId="0" borderId="0" xfId="0" applyNumberFormat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180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80" fontId="17" fillId="35" borderId="18" xfId="0" applyNumberFormat="1" applyFont="1" applyFill="1" applyBorder="1" applyAlignment="1">
      <alignment horizontal="center" wrapText="1"/>
    </xf>
    <xf numFmtId="180" fontId="10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180" fontId="16" fillId="0" borderId="29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top" wrapText="1"/>
    </xf>
    <xf numFmtId="180" fontId="17" fillId="0" borderId="24" xfId="0" applyNumberFormat="1" applyFont="1" applyFill="1" applyBorder="1" applyAlignment="1">
      <alignment horizontal="center" wrapText="1"/>
    </xf>
    <xf numFmtId="180" fontId="17" fillId="0" borderId="30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vertical="top" wrapText="1"/>
    </xf>
    <xf numFmtId="180" fontId="18" fillId="0" borderId="24" xfId="0" applyNumberFormat="1" applyFont="1" applyFill="1" applyBorder="1" applyAlignment="1">
      <alignment horizontal="center"/>
    </xf>
    <xf numFmtId="180" fontId="17" fillId="0" borderId="28" xfId="0" applyNumberFormat="1" applyFont="1" applyFill="1" applyBorder="1" applyAlignment="1">
      <alignment horizontal="center" wrapText="1"/>
    </xf>
    <xf numFmtId="180" fontId="17" fillId="35" borderId="30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80" fontId="17" fillId="0" borderId="29" xfId="0" applyNumberFormat="1" applyFont="1" applyFill="1" applyBorder="1" applyAlignment="1">
      <alignment horizontal="center" wrapText="1"/>
    </xf>
    <xf numFmtId="180" fontId="17" fillId="0" borderId="31" xfId="0" applyNumberFormat="1" applyFont="1" applyFill="1" applyBorder="1" applyAlignment="1">
      <alignment horizontal="center" wrapText="1"/>
    </xf>
    <xf numFmtId="0" fontId="17" fillId="0" borderId="24" xfId="0" applyFont="1" applyFill="1" applyBorder="1" applyAlignment="1">
      <alignment/>
    </xf>
    <xf numFmtId="0" fontId="19" fillId="0" borderId="31" xfId="0" applyFont="1" applyFill="1" applyBorder="1" applyAlignment="1">
      <alignment horizontal="center" vertical="top" wrapText="1"/>
    </xf>
    <xf numFmtId="180" fontId="13" fillId="0" borderId="24" xfId="0" applyNumberFormat="1" applyFont="1" applyFill="1" applyBorder="1" applyAlignment="1">
      <alignment horizontal="center" wrapText="1"/>
    </xf>
    <xf numFmtId="180" fontId="16" fillId="0" borderId="24" xfId="0" applyNumberFormat="1" applyFont="1" applyFill="1" applyBorder="1" applyAlignment="1">
      <alignment horizontal="center" wrapText="1"/>
    </xf>
    <xf numFmtId="180" fontId="17" fillId="0" borderId="30" xfId="0" applyNumberFormat="1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/>
    </xf>
    <xf numFmtId="180" fontId="13" fillId="0" borderId="30" xfId="0" applyNumberFormat="1" applyFont="1" applyFill="1" applyBorder="1" applyAlignment="1">
      <alignment horizontal="center" wrapText="1"/>
    </xf>
    <xf numFmtId="180" fontId="14" fillId="34" borderId="28" xfId="0" applyNumberFormat="1" applyFont="1" applyFill="1" applyBorder="1" applyAlignment="1">
      <alignment horizontal="center"/>
    </xf>
    <xf numFmtId="180" fontId="14" fillId="34" borderId="24" xfId="0" applyNumberFormat="1" applyFont="1" applyFill="1" applyBorder="1" applyAlignment="1">
      <alignment horizontal="center"/>
    </xf>
    <xf numFmtId="180" fontId="14" fillId="34" borderId="30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 wrapText="1"/>
    </xf>
    <xf numFmtId="180" fontId="10" fillId="0" borderId="32" xfId="0" applyNumberFormat="1" applyFont="1" applyFill="1" applyBorder="1" applyAlignment="1">
      <alignment horizontal="center"/>
    </xf>
    <xf numFmtId="180" fontId="14" fillId="34" borderId="15" xfId="0" applyNumberFormat="1" applyFont="1" applyFill="1" applyBorder="1" applyAlignment="1">
      <alignment horizontal="center"/>
    </xf>
    <xf numFmtId="180" fontId="14" fillId="34" borderId="33" xfId="0" applyNumberFormat="1" applyFont="1" applyFill="1" applyBorder="1" applyAlignment="1">
      <alignment horizontal="center"/>
    </xf>
    <xf numFmtId="180" fontId="14" fillId="34" borderId="3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180" fontId="13" fillId="0" borderId="29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top" wrapText="1"/>
    </xf>
    <xf numFmtId="180" fontId="3" fillId="0" borderId="24" xfId="0" applyNumberFormat="1" applyFont="1" applyFill="1" applyBorder="1" applyAlignment="1">
      <alignment horizontal="center" wrapText="1"/>
    </xf>
    <xf numFmtId="180" fontId="3" fillId="0" borderId="30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80" fontId="3" fillId="0" borderId="29" xfId="0" applyNumberFormat="1" applyFont="1" applyFill="1" applyBorder="1" applyAlignment="1">
      <alignment horizontal="center" wrapText="1"/>
    </xf>
    <xf numFmtId="180" fontId="11" fillId="0" borderId="24" xfId="0" applyNumberFormat="1" applyFont="1" applyFill="1" applyBorder="1" applyAlignment="1">
      <alignment horizontal="center"/>
    </xf>
    <xf numFmtId="180" fontId="3" fillId="0" borderId="28" xfId="0" applyNumberFormat="1" applyFont="1" applyFill="1" applyBorder="1" applyAlignment="1">
      <alignment horizontal="center" wrapText="1"/>
    </xf>
    <xf numFmtId="180" fontId="3" fillId="0" borderId="31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180" fontId="3" fillId="0" borderId="35" xfId="0" applyNumberFormat="1" applyFont="1" applyFill="1" applyBorder="1" applyAlignment="1">
      <alignment horizontal="center" wrapText="1"/>
    </xf>
    <xf numFmtId="180" fontId="3" fillId="0" borderId="30" xfId="0" applyNumberFormat="1" applyFont="1" applyFill="1" applyBorder="1" applyAlignment="1">
      <alignment horizontal="center"/>
    </xf>
    <xf numFmtId="180" fontId="13" fillId="0" borderId="28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/>
    </xf>
    <xf numFmtId="180" fontId="10" fillId="0" borderId="25" xfId="0" applyNumberFormat="1" applyFont="1" applyFill="1" applyBorder="1" applyAlignment="1">
      <alignment horizontal="center" wrapText="1"/>
    </xf>
    <xf numFmtId="180" fontId="14" fillId="0" borderId="28" xfId="0" applyNumberFormat="1" applyFont="1" applyFill="1" applyBorder="1" applyAlignment="1">
      <alignment horizontal="center"/>
    </xf>
    <xf numFmtId="180" fontId="14" fillId="0" borderId="24" xfId="0" applyNumberFormat="1" applyFont="1" applyFill="1" applyBorder="1" applyAlignment="1">
      <alignment horizontal="center"/>
    </xf>
    <xf numFmtId="180" fontId="14" fillId="0" borderId="30" xfId="0" applyNumberFormat="1" applyFont="1" applyFill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0" borderId="33" xfId="0" applyNumberFormat="1" applyFont="1" applyFill="1" applyBorder="1" applyAlignment="1">
      <alignment horizontal="center"/>
    </xf>
    <xf numFmtId="180" fontId="14" fillId="0" borderId="3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80" fontId="9" fillId="0" borderId="0" xfId="0" applyNumberFormat="1" applyFont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0" fillId="34" borderId="41" xfId="0" applyFont="1" applyFill="1" applyBorder="1" applyAlignment="1">
      <alignment horizontal="center" wrapText="1"/>
    </xf>
    <xf numFmtId="0" fontId="10" fillId="34" borderId="39" xfId="0" applyFont="1" applyFill="1" applyBorder="1" applyAlignment="1">
      <alignment horizontal="center" wrapText="1"/>
    </xf>
    <xf numFmtId="0" fontId="10" fillId="34" borderId="40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180" fontId="9" fillId="0" borderId="44" xfId="0" applyNumberFormat="1" applyFont="1" applyBorder="1" applyAlignment="1">
      <alignment horizontal="center" wrapText="1"/>
    </xf>
    <xf numFmtId="180" fontId="9" fillId="0" borderId="4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5725"/>
          <c:w val="0.6295"/>
          <c:h val="0.93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графики!$A$17</c:f>
              <c:strCache>
                <c:ptCount val="1"/>
                <c:pt idx="0">
                  <c:v>моложе трудоспособного возраста</c:v>
                </c:pt>
              </c:strCache>
            </c:strRef>
          </c:tx>
          <c:spPr>
            <a:solidFill>
              <a:srgbClr val="9E413E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графики!$B$16:$F$16</c:f>
              <c:strCache/>
            </c:strRef>
          </c:cat>
          <c:val>
            <c:numRef>
              <c:f>графики!$B$17:$F$17</c:f>
              <c:numCache/>
            </c:numRef>
          </c:val>
          <c:shape val="box"/>
        </c:ser>
        <c:ser>
          <c:idx val="1"/>
          <c:order val="1"/>
          <c:tx>
            <c:strRef>
              <c:f>графики!$A$18</c:f>
              <c:strCache>
                <c:ptCount val="1"/>
                <c:pt idx="0">
                  <c:v>трудоспособного возраста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графики!$B$16:$F$16</c:f>
              <c:strCache/>
            </c:strRef>
          </c:cat>
          <c:val>
            <c:numRef>
              <c:f>графики!$B$18:$F$18</c:f>
              <c:numCache/>
            </c:numRef>
          </c:val>
          <c:shape val="box"/>
        </c:ser>
        <c:ser>
          <c:idx val="2"/>
          <c:order val="2"/>
          <c:tx>
            <c:strRef>
              <c:f>графики!$A$19</c:f>
              <c:strCache>
                <c:ptCount val="1"/>
                <c:pt idx="0">
                  <c:v>старше трудоспособного возраста</c:v>
                </c:pt>
              </c:strCache>
            </c:strRef>
          </c:tx>
          <c:spPr>
            <a:solidFill>
              <a:srgbClr val="D9AAA9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графики!$B$16:$F$16</c:f>
              <c:strCache/>
            </c:strRef>
          </c:cat>
          <c:val>
            <c:numRef>
              <c:f>графики!$B$19:$F$19</c:f>
              <c:numCache/>
            </c:numRef>
          </c:val>
          <c:shape val="box"/>
        </c:ser>
        <c:overlap val="100"/>
        <c:shape val="box"/>
        <c:axId val="63454002"/>
        <c:axId val="62751019"/>
      </c:bar3DChart>
      <c:catAx>
        <c:axId val="6345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51019"/>
        <c:crosses val="autoZero"/>
        <c:auto val="1"/>
        <c:lblOffset val="100"/>
        <c:tickLblSkip val="1"/>
        <c:noMultiLvlLbl val="0"/>
      </c:catAx>
      <c:valAx>
        <c:axId val="62751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4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1025"/>
          <c:w val="0.2995"/>
          <c:h val="0.85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25"/>
          <c:w val="0.92775"/>
          <c:h val="0.85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графики!$A$34:$A$44</c:f>
              <c:strCache/>
            </c:strRef>
          </c:cat>
          <c:val>
            <c:numRef>
              <c:f>графики!$B$34:$B$44</c:f>
              <c:numCache/>
            </c:numRef>
          </c:val>
          <c:smooth val="0"/>
        </c:ser>
        <c:marker val="1"/>
        <c:axId val="64482464"/>
        <c:axId val="24180257"/>
      </c:lineChart>
      <c:catAx>
        <c:axId val="6448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на начало года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80257"/>
        <c:crosses val="autoZero"/>
        <c:auto val="1"/>
        <c:lblOffset val="100"/>
        <c:tickLblSkip val="1"/>
        <c:noMultiLvlLbl val="0"/>
      </c:catAx>
      <c:valAx>
        <c:axId val="2418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тыс.чел.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2464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2625"/>
          <c:w val="0.52175"/>
          <c:h val="0.5905"/>
        </c:manualLayout>
      </c:layout>
      <c:pie3DChart>
        <c:varyColors val="1"/>
        <c:ser>
          <c:idx val="0"/>
          <c:order val="0"/>
          <c:tx>
            <c:strRef>
              <c:f>графики!$B$50</c:f>
              <c:strCache>
                <c:ptCount val="1"/>
                <c:pt idx="0">
                  <c:v>Структура жилищного фонда по этажности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графики!$A$51:$A$52</c:f>
              <c:strCache/>
            </c:strRef>
          </c:cat>
          <c:val>
            <c:numRef>
              <c:f>графики!$B$51:$B$52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5"/>
          <c:y val="0.86875"/>
          <c:w val="0.89175"/>
          <c:h val="0.08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75"/>
          <c:y val="0.33425"/>
          <c:w val="0.44575"/>
          <c:h val="0.54825"/>
        </c:manualLayout>
      </c:layout>
      <c:pie3DChart>
        <c:varyColors val="1"/>
        <c:ser>
          <c:idx val="0"/>
          <c:order val="0"/>
          <c:tx>
            <c:strRef>
              <c:f>графики!$B$61</c:f>
              <c:strCache>
                <c:ptCount val="1"/>
                <c:pt idx="0">
                  <c:v>Структура жилищного фонда по материалу стен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графики!$A$62:$A$63</c:f>
              <c:strCache/>
            </c:strRef>
          </c:cat>
          <c:val>
            <c:numRef>
              <c:f>графики!$B$62:$B$63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"/>
          <c:y val="0.90375"/>
          <c:w val="0.688"/>
          <c:h val="0.09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55"/>
          <c:y val="0.302"/>
          <c:w val="0.56025"/>
          <c:h val="0.6155"/>
        </c:manualLayout>
      </c:layout>
      <c:pie3DChart>
        <c:varyColors val="1"/>
        <c:ser>
          <c:idx val="0"/>
          <c:order val="0"/>
          <c:tx>
            <c:strRef>
              <c:f>графики!$B$65</c:f>
              <c:strCache>
                <c:ptCount val="1"/>
                <c:pt idx="0">
                  <c:v>Структура жилищного фонда по техническому состоянию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графики!$A$66:$A$68</c:f>
              <c:strCache/>
            </c:strRef>
          </c:cat>
          <c:val>
            <c:numRef>
              <c:f>графики!$B$66:$B$68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5"/>
          <c:y val="0.903"/>
          <c:w val="0.826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6725"/>
          <c:w val="0.92425"/>
          <c:h val="0.65275"/>
        </c:manualLayout>
      </c:layout>
      <c:pie3DChart>
        <c:varyColors val="1"/>
        <c:ser>
          <c:idx val="0"/>
          <c:order val="0"/>
          <c:tx>
            <c:strRef>
              <c:f>графики!$B$73</c:f>
              <c:strCache>
                <c:ptCount val="1"/>
                <c:pt idx="0">
                  <c:v>Структура жилищного фонда по формам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графики!$A$74:$A$76</c:f>
              <c:strCache/>
            </c:strRef>
          </c:cat>
          <c:val>
            <c:numRef>
              <c:f>графики!$B$74:$B$76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896"/>
          <c:w val="0.80475"/>
          <c:h val="0.10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01575"/>
          <c:w val="0.767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графики!$A$2</c:f>
              <c:strCache>
                <c:ptCount val="1"/>
                <c:pt idx="0">
                  <c:v>Естественный прирост, убыль </c:v>
                </c:pt>
              </c:strCache>
            </c:strRef>
          </c:tx>
          <c:spPr>
            <a:solidFill>
              <a:srgbClr val="9E413E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графики!$B$1:$F$1</c:f>
              <c:strCache/>
            </c:strRef>
          </c:cat>
          <c:val>
            <c:numRef>
              <c:f>графики!$B$2:$F$2</c:f>
              <c:numCache/>
            </c:numRef>
          </c:val>
          <c:shape val="box"/>
        </c:ser>
        <c:ser>
          <c:idx val="1"/>
          <c:order val="1"/>
          <c:tx>
            <c:strRef>
              <c:f>графики!$A$3</c:f>
              <c:strCache>
                <c:ptCount val="1"/>
                <c:pt idx="0">
                  <c:v>Миграционный прирост, снижение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графики!$B$1:$F$1</c:f>
              <c:strCache/>
            </c:strRef>
          </c:cat>
          <c:val>
            <c:numRef>
              <c:f>графики!$B$3:$F$3</c:f>
              <c:numCache/>
            </c:numRef>
          </c:val>
          <c:shape val="box"/>
        </c:ser>
        <c:ser>
          <c:idx val="2"/>
          <c:order val="2"/>
          <c:tx>
            <c:strRef>
              <c:f>графики!$A$4</c:f>
              <c:strCache>
                <c:ptCount val="1"/>
                <c:pt idx="0">
                  <c:v>Общий прирост, снижение </c:v>
                </c:pt>
              </c:strCache>
            </c:strRef>
          </c:tx>
          <c:spPr>
            <a:solidFill>
              <a:srgbClr val="D9AAA9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графики!$B$1:$F$1</c:f>
              <c:strCache/>
            </c:strRef>
          </c:cat>
          <c:val>
            <c:numRef>
              <c:f>графики!$B$4:$F$4</c:f>
              <c:numCache/>
            </c:numRef>
          </c:val>
          <c:shape val="box"/>
        </c:ser>
        <c:shape val="box"/>
        <c:axId val="34171390"/>
        <c:axId val="23822663"/>
      </c:bar3DChart>
      <c:catAx>
        <c:axId val="3417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2663"/>
        <c:crosses val="autoZero"/>
        <c:auto val="1"/>
        <c:lblOffset val="100"/>
        <c:tickLblSkip val="1"/>
        <c:noMultiLvlLbl val="0"/>
      </c:catAx>
      <c:valAx>
        <c:axId val="23822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1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1095"/>
          <c:w val="0.302"/>
          <c:h val="0.61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94"/>
          <c:w val="0.68075"/>
          <c:h val="0.81775"/>
        </c:manualLayout>
      </c:layout>
      <c:pie3DChart>
        <c:varyColors val="1"/>
        <c:ser>
          <c:idx val="0"/>
          <c:order val="0"/>
          <c:tx>
            <c:strRef>
              <c:f>графики!$B$80</c:f>
              <c:strCache>
                <c:ptCount val="1"/>
                <c:pt idx="0">
                  <c:v>Структура промышленности по численности занятых, %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C383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4434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74C4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8737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D6A1A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E2C2C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графики!$A$81:$A$86</c:f>
              <c:strCache/>
            </c:strRef>
          </c:cat>
          <c:val>
            <c:numRef>
              <c:f>графики!$B$81:$B$86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24325"/>
          <c:w val="0.3435"/>
          <c:h val="0.71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190500</xdr:rowOff>
    </xdr:from>
    <xdr:to>
      <xdr:col>14</xdr:col>
      <xdr:colOff>581025</xdr:colOff>
      <xdr:row>29</xdr:row>
      <xdr:rowOff>9525</xdr:rowOff>
    </xdr:to>
    <xdr:graphicFrame>
      <xdr:nvGraphicFramePr>
        <xdr:cNvPr id="1" name="Chart 4"/>
        <xdr:cNvGraphicFramePr/>
      </xdr:nvGraphicFramePr>
      <xdr:xfrm>
        <a:off x="5419725" y="2943225"/>
        <a:ext cx="47910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31</xdr:row>
      <xdr:rowOff>152400</xdr:rowOff>
    </xdr:from>
    <xdr:to>
      <xdr:col>12</xdr:col>
      <xdr:colOff>419100</xdr:colOff>
      <xdr:row>48</xdr:row>
      <xdr:rowOff>76200</xdr:rowOff>
    </xdr:to>
    <xdr:graphicFrame>
      <xdr:nvGraphicFramePr>
        <xdr:cNvPr id="2" name="Chart 6"/>
        <xdr:cNvGraphicFramePr/>
      </xdr:nvGraphicFramePr>
      <xdr:xfrm>
        <a:off x="2943225" y="6353175"/>
        <a:ext cx="58864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44</xdr:row>
      <xdr:rowOff>142875</xdr:rowOff>
    </xdr:from>
    <xdr:to>
      <xdr:col>10</xdr:col>
      <xdr:colOff>381000</xdr:colOff>
      <xdr:row>60</xdr:row>
      <xdr:rowOff>47625</xdr:rowOff>
    </xdr:to>
    <xdr:graphicFrame>
      <xdr:nvGraphicFramePr>
        <xdr:cNvPr id="3" name="Диаграмма 6"/>
        <xdr:cNvGraphicFramePr/>
      </xdr:nvGraphicFramePr>
      <xdr:xfrm>
        <a:off x="3000375" y="8763000"/>
        <a:ext cx="45720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390525</xdr:colOff>
      <xdr:row>50</xdr:row>
      <xdr:rowOff>9525</xdr:rowOff>
    </xdr:from>
    <xdr:to>
      <xdr:col>17</xdr:col>
      <xdr:colOff>85725</xdr:colOff>
      <xdr:row>63</xdr:row>
      <xdr:rowOff>152400</xdr:rowOff>
    </xdr:to>
    <xdr:graphicFrame>
      <xdr:nvGraphicFramePr>
        <xdr:cNvPr id="4" name="Диаграмма 7"/>
        <xdr:cNvGraphicFramePr/>
      </xdr:nvGraphicFramePr>
      <xdr:xfrm>
        <a:off x="6972300" y="9601200"/>
        <a:ext cx="45720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361950</xdr:colOff>
      <xdr:row>62</xdr:row>
      <xdr:rowOff>19050</xdr:rowOff>
    </xdr:from>
    <xdr:to>
      <xdr:col>10</xdr:col>
      <xdr:colOff>476250</xdr:colOff>
      <xdr:row>77</xdr:row>
      <xdr:rowOff>28575</xdr:rowOff>
    </xdr:to>
    <xdr:graphicFrame>
      <xdr:nvGraphicFramePr>
        <xdr:cNvPr id="5" name="Диаграмма 8"/>
        <xdr:cNvGraphicFramePr/>
      </xdr:nvGraphicFramePr>
      <xdr:xfrm>
        <a:off x="3095625" y="11639550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66675</xdr:colOff>
      <xdr:row>68</xdr:row>
      <xdr:rowOff>142875</xdr:rowOff>
    </xdr:from>
    <xdr:to>
      <xdr:col>17</xdr:col>
      <xdr:colOff>371475</xdr:colOff>
      <xdr:row>85</xdr:row>
      <xdr:rowOff>47625</xdr:rowOff>
    </xdr:to>
    <xdr:graphicFrame>
      <xdr:nvGraphicFramePr>
        <xdr:cNvPr id="6" name="Диаграмма 9"/>
        <xdr:cNvGraphicFramePr/>
      </xdr:nvGraphicFramePr>
      <xdr:xfrm>
        <a:off x="7258050" y="128492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171450</xdr:colOff>
      <xdr:row>4</xdr:row>
      <xdr:rowOff>219075</xdr:rowOff>
    </xdr:from>
    <xdr:to>
      <xdr:col>14</xdr:col>
      <xdr:colOff>247650</xdr:colOff>
      <xdr:row>15</xdr:row>
      <xdr:rowOff>28575</xdr:rowOff>
    </xdr:to>
    <xdr:graphicFrame>
      <xdr:nvGraphicFramePr>
        <xdr:cNvPr id="7" name="Диаграмма 12"/>
        <xdr:cNvGraphicFramePr/>
      </xdr:nvGraphicFramePr>
      <xdr:xfrm>
        <a:off x="5534025" y="866775"/>
        <a:ext cx="4343400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83</xdr:row>
      <xdr:rowOff>104775</xdr:rowOff>
    </xdr:from>
    <xdr:to>
      <xdr:col>13</xdr:col>
      <xdr:colOff>28575</xdr:colOff>
      <xdr:row>104</xdr:row>
      <xdr:rowOff>0</xdr:rowOff>
    </xdr:to>
    <xdr:graphicFrame>
      <xdr:nvGraphicFramePr>
        <xdr:cNvPr id="8" name="Диаграмма 10"/>
        <xdr:cNvGraphicFramePr/>
      </xdr:nvGraphicFramePr>
      <xdr:xfrm>
        <a:off x="3943350" y="15325725"/>
        <a:ext cx="510540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73">
      <selection activeCell="A62" sqref="A62"/>
    </sheetView>
  </sheetViews>
  <sheetFormatPr defaultColWidth="9.140625" defaultRowHeight="12.75"/>
  <cols>
    <col min="1" max="1" width="31.00390625" style="0" customWidth="1"/>
    <col min="2" max="2" width="10.00390625" style="0" customWidth="1"/>
    <col min="3" max="3" width="7.28125" style="0" customWidth="1"/>
    <col min="4" max="4" width="7.57421875" style="0" customWidth="1"/>
    <col min="5" max="5" width="8.00390625" style="0" customWidth="1"/>
    <col min="6" max="6" width="7.421875" style="0" customWidth="1"/>
  </cols>
  <sheetData>
    <row r="1" spans="1:7" ht="12.75">
      <c r="A1" s="3" t="s">
        <v>20</v>
      </c>
      <c r="B1" s="3" t="s">
        <v>44</v>
      </c>
      <c r="C1" s="3" t="s">
        <v>45</v>
      </c>
      <c r="D1" s="3" t="s">
        <v>21</v>
      </c>
      <c r="E1" s="3" t="s">
        <v>22</v>
      </c>
      <c r="F1" s="3" t="s">
        <v>23</v>
      </c>
      <c r="G1" s="3" t="s">
        <v>24</v>
      </c>
    </row>
    <row r="2" spans="1:7" ht="12.75">
      <c r="A2" s="4" t="s">
        <v>110</v>
      </c>
      <c r="B2" s="117">
        <v>0</v>
      </c>
      <c r="C2" s="3">
        <v>-7</v>
      </c>
      <c r="D2" s="3">
        <v>-8</v>
      </c>
      <c r="E2" s="3">
        <v>-10</v>
      </c>
      <c r="F2" s="3">
        <v>-6</v>
      </c>
      <c r="G2" s="3">
        <v>-4</v>
      </c>
    </row>
    <row r="3" spans="1:7" ht="12.75">
      <c r="A3" s="4" t="s">
        <v>111</v>
      </c>
      <c r="B3" s="117">
        <v>25</v>
      </c>
      <c r="C3" s="3">
        <v>-56</v>
      </c>
      <c r="D3" s="3">
        <v>-36</v>
      </c>
      <c r="E3" s="3">
        <v>14</v>
      </c>
      <c r="F3" s="3">
        <v>9</v>
      </c>
      <c r="G3" s="3">
        <v>17</v>
      </c>
    </row>
    <row r="4" spans="1:7" ht="12.75">
      <c r="A4" s="4" t="s">
        <v>112</v>
      </c>
      <c r="B4" s="3">
        <f aca="true" t="shared" si="0" ref="B4:G4">B3+B2</f>
        <v>25</v>
      </c>
      <c r="C4" s="3">
        <f t="shared" si="0"/>
        <v>-63</v>
      </c>
      <c r="D4" s="3">
        <f t="shared" si="0"/>
        <v>-44</v>
      </c>
      <c r="E4" s="3">
        <f t="shared" si="0"/>
        <v>4</v>
      </c>
      <c r="F4" s="3">
        <f t="shared" si="0"/>
        <v>3</v>
      </c>
      <c r="G4" s="3">
        <f t="shared" si="0"/>
        <v>13</v>
      </c>
    </row>
    <row r="5" spans="1:7" ht="25.5">
      <c r="A5" s="4" t="s">
        <v>26</v>
      </c>
      <c r="B5" s="3"/>
      <c r="C5" s="3"/>
      <c r="D5" s="3"/>
      <c r="E5" s="3"/>
      <c r="F5" s="3"/>
      <c r="G5" s="3"/>
    </row>
    <row r="7" spans="1:6" ht="12.75">
      <c r="A7" s="5"/>
      <c r="B7" s="5"/>
      <c r="C7" s="5"/>
      <c r="D7" s="5"/>
      <c r="E7" s="5"/>
      <c r="F7" s="5"/>
    </row>
    <row r="8" spans="1:7" ht="15">
      <c r="A8" s="106"/>
      <c r="B8" s="107" t="s">
        <v>45</v>
      </c>
      <c r="C8" s="107" t="s">
        <v>21</v>
      </c>
      <c r="D8" s="107" t="s">
        <v>22</v>
      </c>
      <c r="E8" s="107" t="s">
        <v>23</v>
      </c>
      <c r="F8" s="107" t="s">
        <v>24</v>
      </c>
      <c r="G8" s="103"/>
    </row>
    <row r="9" spans="1:7" ht="15">
      <c r="A9" s="108" t="s">
        <v>27</v>
      </c>
      <c r="B9" s="107">
        <v>3190</v>
      </c>
      <c r="C9" s="107">
        <v>3115</v>
      </c>
      <c r="D9" s="107">
        <v>3055</v>
      </c>
      <c r="E9" s="107">
        <v>3036</v>
      </c>
      <c r="F9" s="107">
        <v>3004</v>
      </c>
      <c r="G9" s="103"/>
    </row>
    <row r="10" spans="1:7" ht="15">
      <c r="A10" s="108" t="s">
        <v>28</v>
      </c>
      <c r="B10" s="107">
        <v>3540</v>
      </c>
      <c r="C10" s="107">
        <v>3493</v>
      </c>
      <c r="D10" s="107">
        <v>3446</v>
      </c>
      <c r="E10" s="107">
        <v>3434</v>
      </c>
      <c r="F10" s="107">
        <v>3417</v>
      </c>
      <c r="G10" s="103"/>
    </row>
    <row r="11" spans="1:7" ht="18.75">
      <c r="A11" s="106"/>
      <c r="B11" s="109"/>
      <c r="C11" s="109"/>
      <c r="D11" s="109"/>
      <c r="E11" s="109"/>
      <c r="F11" s="109"/>
      <c r="G11" s="103"/>
    </row>
    <row r="12" spans="1:7" ht="12.75">
      <c r="A12" s="103"/>
      <c r="B12" s="103"/>
      <c r="C12" s="103"/>
      <c r="D12" s="103"/>
      <c r="E12" s="103"/>
      <c r="F12" s="103"/>
      <c r="G12" s="103"/>
    </row>
    <row r="13" spans="1:7" ht="12.75">
      <c r="A13" s="103"/>
      <c r="B13" s="103"/>
      <c r="C13" s="103"/>
      <c r="D13" s="103"/>
      <c r="E13" s="103"/>
      <c r="F13" s="103"/>
      <c r="G13" s="103"/>
    </row>
    <row r="14" spans="1:7" ht="12.75">
      <c r="A14" s="103"/>
      <c r="B14" s="103"/>
      <c r="C14" s="103"/>
      <c r="D14" s="103"/>
      <c r="E14" s="103"/>
      <c r="F14" s="103"/>
      <c r="G14" s="103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5">
      <c r="A16" s="110"/>
      <c r="B16" s="111" t="s">
        <v>45</v>
      </c>
      <c r="C16" s="111" t="s">
        <v>21</v>
      </c>
      <c r="D16" s="111" t="s">
        <v>22</v>
      </c>
      <c r="E16" s="111" t="s">
        <v>23</v>
      </c>
      <c r="F16" s="111" t="s">
        <v>24</v>
      </c>
      <c r="G16" s="103"/>
    </row>
    <row r="17" spans="1:7" ht="30">
      <c r="A17" s="112" t="s">
        <v>29</v>
      </c>
      <c r="B17" s="107">
        <v>22.8</v>
      </c>
      <c r="C17" s="107">
        <v>22.6</v>
      </c>
      <c r="D17" s="107">
        <v>21.6</v>
      </c>
      <c r="E17" s="107">
        <v>20.8</v>
      </c>
      <c r="F17" s="107">
        <v>20.6</v>
      </c>
      <c r="G17" s="103"/>
    </row>
    <row r="18" spans="1:8" ht="15">
      <c r="A18" s="112" t="s">
        <v>30</v>
      </c>
      <c r="B18" s="107">
        <v>58.7</v>
      </c>
      <c r="C18" s="107">
        <v>59.2</v>
      </c>
      <c r="D18" s="107">
        <v>59.6</v>
      </c>
      <c r="E18" s="107">
        <v>60.6</v>
      </c>
      <c r="F18" s="107">
        <v>60.1</v>
      </c>
      <c r="G18" s="106"/>
      <c r="H18" s="5"/>
    </row>
    <row r="19" spans="1:8" ht="30">
      <c r="A19" s="112" t="s">
        <v>31</v>
      </c>
      <c r="B19" s="107">
        <v>18.5</v>
      </c>
      <c r="C19" s="107">
        <v>18.2</v>
      </c>
      <c r="D19" s="107">
        <v>18.8</v>
      </c>
      <c r="E19" s="107">
        <v>18.6</v>
      </c>
      <c r="F19" s="107">
        <v>19.3</v>
      </c>
      <c r="G19" s="106"/>
      <c r="H19" s="5"/>
    </row>
    <row r="20" spans="1:8" ht="12.75">
      <c r="A20" s="106"/>
      <c r="B20" s="106"/>
      <c r="C20" s="106"/>
      <c r="D20" s="106"/>
      <c r="E20" s="106"/>
      <c r="F20" s="106"/>
      <c r="G20" s="106"/>
      <c r="H20" s="5"/>
    </row>
    <row r="21" spans="1:8" ht="18.75">
      <c r="A21" s="5"/>
      <c r="B21" s="6"/>
      <c r="C21" s="6"/>
      <c r="D21" s="6"/>
      <c r="E21" s="6"/>
      <c r="F21" s="6"/>
      <c r="G21" s="5"/>
      <c r="H21" s="5"/>
    </row>
    <row r="22" spans="1:8" ht="15">
      <c r="A22" s="103"/>
      <c r="B22" s="113" t="s">
        <v>41</v>
      </c>
      <c r="C22" s="5"/>
      <c r="D22" s="5"/>
      <c r="E22" s="5"/>
      <c r="F22" s="5"/>
      <c r="G22" s="5"/>
      <c r="H22" s="5"/>
    </row>
    <row r="23" spans="1:6" ht="15">
      <c r="A23" s="108" t="s">
        <v>32</v>
      </c>
      <c r="B23" s="107">
        <v>355</v>
      </c>
      <c r="C23" s="5"/>
      <c r="D23" s="5"/>
      <c r="E23" s="5"/>
      <c r="F23" s="5"/>
    </row>
    <row r="24" spans="1:6" ht="15">
      <c r="A24" s="108" t="s">
        <v>33</v>
      </c>
      <c r="B24" s="107">
        <v>501</v>
      </c>
      <c r="C24" s="5"/>
      <c r="D24" s="5"/>
      <c r="E24" s="5"/>
      <c r="F24" s="5"/>
    </row>
    <row r="25" spans="1:2" ht="15">
      <c r="A25" s="108" t="s">
        <v>34</v>
      </c>
      <c r="B25" s="107">
        <v>482</v>
      </c>
    </row>
    <row r="26" spans="1:2" ht="15">
      <c r="A26" s="108" t="s">
        <v>35</v>
      </c>
      <c r="B26" s="107">
        <v>494</v>
      </c>
    </row>
    <row r="27" spans="1:2" ht="15">
      <c r="A27" s="108" t="s">
        <v>36</v>
      </c>
      <c r="B27" s="107">
        <v>406</v>
      </c>
    </row>
    <row r="28" spans="1:2" ht="15">
      <c r="A28" s="108" t="s">
        <v>37</v>
      </c>
      <c r="B28" s="107">
        <v>406</v>
      </c>
    </row>
    <row r="29" spans="1:2" ht="15">
      <c r="A29" s="108" t="s">
        <v>38</v>
      </c>
      <c r="B29" s="107">
        <v>582</v>
      </c>
    </row>
    <row r="30" spans="1:2" ht="15">
      <c r="A30" s="108" t="s">
        <v>39</v>
      </c>
      <c r="B30" s="107">
        <v>575</v>
      </c>
    </row>
    <row r="31" spans="1:2" ht="15">
      <c r="A31" s="108" t="s">
        <v>40</v>
      </c>
      <c r="B31" s="107">
        <v>211</v>
      </c>
    </row>
    <row r="32" spans="1:2" ht="12.75">
      <c r="A32" s="103"/>
      <c r="B32" s="103"/>
    </row>
    <row r="33" spans="1:2" ht="12.75">
      <c r="A33" s="103"/>
      <c r="B33" s="103"/>
    </row>
    <row r="34" spans="1:2" ht="15">
      <c r="A34" s="118" t="s">
        <v>134</v>
      </c>
      <c r="B34" s="119">
        <v>1530</v>
      </c>
    </row>
    <row r="35" spans="1:2" ht="15">
      <c r="A35" s="118" t="s">
        <v>42</v>
      </c>
      <c r="B35" s="119">
        <v>1518</v>
      </c>
    </row>
    <row r="36" spans="1:2" ht="15">
      <c r="A36" s="118" t="s">
        <v>43</v>
      </c>
      <c r="B36" s="119">
        <v>1462</v>
      </c>
    </row>
    <row r="37" spans="1:2" ht="15">
      <c r="A37" s="118" t="s">
        <v>44</v>
      </c>
      <c r="B37" s="119">
        <v>1422</v>
      </c>
    </row>
    <row r="38" spans="1:2" ht="15">
      <c r="A38" s="118" t="s">
        <v>45</v>
      </c>
      <c r="B38" s="119">
        <v>1447</v>
      </c>
    </row>
    <row r="39" spans="1:2" ht="15">
      <c r="A39" s="118" t="s">
        <v>21</v>
      </c>
      <c r="B39" s="119">
        <v>1384</v>
      </c>
    </row>
    <row r="40" spans="1:2" ht="15">
      <c r="A40" s="118" t="s">
        <v>22</v>
      </c>
      <c r="B40" s="119">
        <v>1340</v>
      </c>
    </row>
    <row r="41" spans="1:2" ht="15">
      <c r="A41" s="118" t="s">
        <v>23</v>
      </c>
      <c r="B41" s="119">
        <v>1344</v>
      </c>
    </row>
    <row r="42" spans="1:2" ht="15">
      <c r="A42" s="118" t="s">
        <v>24</v>
      </c>
      <c r="B42" s="119">
        <v>1347</v>
      </c>
    </row>
    <row r="43" spans="1:2" ht="15">
      <c r="A43" s="118" t="s">
        <v>25</v>
      </c>
      <c r="B43" s="119">
        <v>1360</v>
      </c>
    </row>
    <row r="44" spans="1:2" ht="15">
      <c r="A44" s="118" t="s">
        <v>135</v>
      </c>
      <c r="B44" s="119">
        <v>1348</v>
      </c>
    </row>
    <row r="50" spans="1:2" ht="12.75">
      <c r="A50" s="120"/>
      <c r="B50" s="2" t="s">
        <v>95</v>
      </c>
    </row>
    <row r="51" spans="1:2" ht="15">
      <c r="A51" s="118" t="s">
        <v>93</v>
      </c>
      <c r="B51" s="118">
        <v>13</v>
      </c>
    </row>
    <row r="52" spans="1:2" ht="15">
      <c r="A52" s="118" t="s">
        <v>94</v>
      </c>
      <c r="B52" s="118">
        <v>22.3</v>
      </c>
    </row>
    <row r="53" spans="1:2" ht="12.75">
      <c r="A53" s="103"/>
      <c r="B53" s="103"/>
    </row>
    <row r="61" ht="12.75">
      <c r="B61" s="2" t="s">
        <v>96</v>
      </c>
    </row>
    <row r="62" spans="1:2" ht="15">
      <c r="A62" s="118" t="s">
        <v>101</v>
      </c>
      <c r="B62" s="118">
        <v>30.6</v>
      </c>
    </row>
    <row r="63" spans="1:2" ht="15">
      <c r="A63" s="118" t="s">
        <v>102</v>
      </c>
      <c r="B63" s="118">
        <v>4.7</v>
      </c>
    </row>
    <row r="64" spans="1:2" ht="12.75">
      <c r="A64" s="103"/>
      <c r="B64" s="103"/>
    </row>
    <row r="65" spans="1:2" ht="12.75">
      <c r="A65" s="120"/>
      <c r="B65" s="2" t="s">
        <v>97</v>
      </c>
    </row>
    <row r="66" spans="1:2" ht="15">
      <c r="A66" s="118" t="s">
        <v>98</v>
      </c>
      <c r="B66" s="118">
        <v>19.1</v>
      </c>
    </row>
    <row r="67" spans="1:2" ht="15">
      <c r="A67" s="118" t="s">
        <v>99</v>
      </c>
      <c r="B67" s="118">
        <v>15.2</v>
      </c>
    </row>
    <row r="68" spans="1:2" ht="15">
      <c r="A68" s="118" t="s">
        <v>100</v>
      </c>
      <c r="B68" s="118">
        <v>1</v>
      </c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20"/>
      <c r="B73" s="2" t="s">
        <v>103</v>
      </c>
    </row>
    <row r="74" spans="1:2" ht="15">
      <c r="A74" s="118" t="s">
        <v>106</v>
      </c>
      <c r="B74" s="118">
        <v>16.4</v>
      </c>
    </row>
    <row r="75" spans="1:2" ht="15">
      <c r="A75" s="118" t="s">
        <v>105</v>
      </c>
      <c r="B75" s="118">
        <v>6.8</v>
      </c>
    </row>
    <row r="76" spans="1:2" ht="15">
      <c r="A76" s="118" t="s">
        <v>104</v>
      </c>
      <c r="B76" s="118">
        <v>12.1</v>
      </c>
    </row>
    <row r="80" ht="12.75">
      <c r="B80" s="2" t="s">
        <v>118</v>
      </c>
    </row>
    <row r="81" spans="1:3" ht="12.75">
      <c r="A81" s="114" t="s">
        <v>113</v>
      </c>
      <c r="B81" s="115">
        <f>C81*100/798</f>
        <v>36.8421052631579</v>
      </c>
      <c r="C81" s="116">
        <v>294</v>
      </c>
    </row>
    <row r="82" spans="1:3" ht="12.75">
      <c r="A82" s="114" t="s">
        <v>114</v>
      </c>
      <c r="B82" s="115">
        <f>C82*100/798</f>
        <v>44.11027568922306</v>
      </c>
      <c r="C82" s="116">
        <v>352</v>
      </c>
    </row>
    <row r="83" spans="1:3" ht="12.75">
      <c r="A83" s="114" t="s">
        <v>115</v>
      </c>
      <c r="B83" s="115">
        <f>C83*100/798</f>
        <v>13.909774436090226</v>
      </c>
      <c r="C83" s="116">
        <v>111</v>
      </c>
    </row>
    <row r="84" spans="1:3" ht="12.75">
      <c r="A84" s="114" t="s">
        <v>116</v>
      </c>
      <c r="B84" s="115">
        <f>C84*100/798</f>
        <v>4.135338345864661</v>
      </c>
      <c r="C84" s="116">
        <v>33</v>
      </c>
    </row>
    <row r="85" spans="1:3" ht="12.75">
      <c r="A85" s="114" t="s">
        <v>117</v>
      </c>
      <c r="B85" s="115">
        <f>C85*100/798</f>
        <v>1.0025062656641603</v>
      </c>
      <c r="C85" s="116">
        <v>8</v>
      </c>
    </row>
    <row r="86" spans="1:3" ht="12.75">
      <c r="A86" s="114" t="s">
        <v>19</v>
      </c>
      <c r="B86" s="110"/>
      <c r="C86" s="110"/>
    </row>
    <row r="87" spans="1:3" ht="12.75">
      <c r="A87" s="103"/>
      <c r="B87" s="103"/>
      <c r="C87" s="103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9">
      <selection activeCell="G4" sqref="G4"/>
    </sheetView>
  </sheetViews>
  <sheetFormatPr defaultColWidth="9.140625" defaultRowHeight="12.75"/>
  <cols>
    <col min="1" max="1" width="10.421875" style="0" customWidth="1"/>
    <col min="2" max="2" width="10.00390625" style="0" customWidth="1"/>
    <col min="3" max="3" width="10.28125" style="0" customWidth="1"/>
  </cols>
  <sheetData>
    <row r="2" spans="1:9" ht="12.75">
      <c r="A2" s="1"/>
      <c r="B2" s="179" t="s">
        <v>46</v>
      </c>
      <c r="C2" s="179"/>
      <c r="D2" s="179" t="s">
        <v>0</v>
      </c>
      <c r="E2" s="179"/>
      <c r="F2" s="179"/>
      <c r="G2" s="179" t="s">
        <v>53</v>
      </c>
      <c r="H2" s="7"/>
      <c r="I2" s="7"/>
    </row>
    <row r="3" spans="1:16" ht="25.5">
      <c r="A3" s="1"/>
      <c r="B3" s="1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179"/>
      <c r="H3" s="7"/>
      <c r="I3" s="7"/>
      <c r="K3">
        <v>2003</v>
      </c>
      <c r="L3">
        <v>2004</v>
      </c>
      <c r="M3">
        <v>2005</v>
      </c>
      <c r="N3">
        <v>2006</v>
      </c>
      <c r="O3">
        <v>2007</v>
      </c>
      <c r="P3">
        <v>2008</v>
      </c>
    </row>
    <row r="4" spans="1:23" ht="38.25">
      <c r="A4" s="8" t="s">
        <v>54</v>
      </c>
      <c r="B4" s="1"/>
      <c r="C4" s="1"/>
      <c r="D4" s="9" t="e">
        <f>P9</f>
        <v>#REF!</v>
      </c>
      <c r="E4" s="9" t="e">
        <f>P10</f>
        <v>#REF!</v>
      </c>
      <c r="F4" s="10" t="e">
        <f>P11</f>
        <v>#REF!</v>
      </c>
      <c r="G4" s="1" t="e">
        <f>O4</f>
        <v>#REF!</v>
      </c>
      <c r="J4" s="7" t="s">
        <v>47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>
        <v>1.348</v>
      </c>
      <c r="R4" s="104" t="e">
        <f>L4-K4</f>
        <v>#REF!</v>
      </c>
      <c r="S4" s="104" t="e">
        <f>M4-L4</f>
        <v>#REF!</v>
      </c>
      <c r="T4" s="104" t="e">
        <f>N4-M4</f>
        <v>#REF!</v>
      </c>
      <c r="U4" s="104" t="e">
        <f>O4-N4</f>
        <v>#REF!</v>
      </c>
      <c r="V4" s="104"/>
      <c r="W4" s="104"/>
    </row>
    <row r="5" spans="1:15" ht="12.75">
      <c r="A5" s="1" t="s">
        <v>6</v>
      </c>
      <c r="B5" s="1"/>
      <c r="C5" s="1"/>
      <c r="D5" s="1"/>
      <c r="E5" s="1"/>
      <c r="F5" s="1"/>
      <c r="G5" s="11"/>
      <c r="J5" t="s">
        <v>1</v>
      </c>
      <c r="K5">
        <v>0.012</v>
      </c>
      <c r="L5">
        <v>0.015</v>
      </c>
      <c r="M5">
        <v>0.012</v>
      </c>
      <c r="N5">
        <v>0.013</v>
      </c>
      <c r="O5">
        <v>0.022</v>
      </c>
    </row>
    <row r="6" spans="1:15" ht="12.75">
      <c r="A6" s="1">
        <v>2012</v>
      </c>
      <c r="B6" s="10">
        <v>1</v>
      </c>
      <c r="C6" s="10">
        <v>1</v>
      </c>
      <c r="D6" s="10" t="e">
        <f>B6*$D$4</f>
        <v>#REF!</v>
      </c>
      <c r="E6" s="10" t="e">
        <f>$E$4</f>
        <v>#REF!</v>
      </c>
      <c r="F6" s="10" t="e">
        <f>D6-E6</f>
        <v>#REF!</v>
      </c>
      <c r="G6" s="10" t="e">
        <f>G4+F6/100*G4</f>
        <v>#REF!</v>
      </c>
      <c r="J6" t="s">
        <v>48</v>
      </c>
      <c r="K6">
        <v>0.019</v>
      </c>
      <c r="L6">
        <v>0.023</v>
      </c>
      <c r="M6">
        <v>0.022</v>
      </c>
      <c r="N6">
        <v>0.019</v>
      </c>
      <c r="O6">
        <v>0.026</v>
      </c>
    </row>
    <row r="7" spans="1:16" ht="12.75">
      <c r="A7" s="1">
        <v>2017</v>
      </c>
      <c r="B7" s="10">
        <v>1</v>
      </c>
      <c r="C7" s="10">
        <v>1</v>
      </c>
      <c r="D7" s="10" t="e">
        <f>B7*$D$4</f>
        <v>#REF!</v>
      </c>
      <c r="E7" s="10" t="e">
        <f>$E$4</f>
        <v>#REF!</v>
      </c>
      <c r="F7" s="10" t="e">
        <f>D7-E7</f>
        <v>#REF!</v>
      </c>
      <c r="G7" s="10" t="e">
        <f>G6+F7/100*G6</f>
        <v>#REF!</v>
      </c>
      <c r="J7" t="s">
        <v>49</v>
      </c>
      <c r="K7">
        <f aca="true" t="shared" si="0" ref="K7:P7">K5-K6</f>
        <v>-0.006999999999999999</v>
      </c>
      <c r="L7">
        <f t="shared" si="0"/>
        <v>-0.008</v>
      </c>
      <c r="M7">
        <f t="shared" si="0"/>
        <v>-0.009999999999999998</v>
      </c>
      <c r="N7">
        <f t="shared" si="0"/>
        <v>-0.006</v>
      </c>
      <c r="O7">
        <f t="shared" si="0"/>
        <v>-0.004</v>
      </c>
      <c r="P7">
        <f t="shared" si="0"/>
        <v>0</v>
      </c>
    </row>
    <row r="8" spans="1:7" ht="12.75">
      <c r="A8" s="1">
        <v>2022</v>
      </c>
      <c r="B8" s="10">
        <v>1</v>
      </c>
      <c r="C8" s="10">
        <v>1</v>
      </c>
      <c r="D8" s="10" t="e">
        <f>B8*$D$4</f>
        <v>#REF!</v>
      </c>
      <c r="E8" s="10" t="e">
        <f>$E$4</f>
        <v>#REF!</v>
      </c>
      <c r="F8" s="10" t="e">
        <f>D8-E8</f>
        <v>#REF!</v>
      </c>
      <c r="G8" s="10" t="e">
        <f>G7+F8/100*G7</f>
        <v>#REF!</v>
      </c>
    </row>
    <row r="9" spans="1:16" ht="12.75">
      <c r="A9" s="1" t="s">
        <v>7</v>
      </c>
      <c r="B9" s="10"/>
      <c r="C9" s="10"/>
      <c r="D9" s="10"/>
      <c r="E9" s="10"/>
      <c r="F9" s="10"/>
      <c r="G9" s="10"/>
      <c r="J9" t="s">
        <v>50</v>
      </c>
      <c r="K9" s="12" t="e">
        <f>K5/K4*100</f>
        <v>#REF!</v>
      </c>
      <c r="L9" s="12" t="e">
        <f>L5/L4*100</f>
        <v>#REF!</v>
      </c>
      <c r="M9" s="12" t="e">
        <f>M5/M4*100</f>
        <v>#REF!</v>
      </c>
      <c r="N9" s="12" t="e">
        <f>N5/N4*100</f>
        <v>#REF!</v>
      </c>
      <c r="O9" s="12" t="e">
        <f>O5/O4*100</f>
        <v>#REF!</v>
      </c>
      <c r="P9" s="12" t="e">
        <f>SUM(K9:O9)</f>
        <v>#REF!</v>
      </c>
    </row>
    <row r="10" spans="1:16" ht="12.75">
      <c r="A10" s="1">
        <v>2012</v>
      </c>
      <c r="B10" s="10">
        <v>1</v>
      </c>
      <c r="C10" s="10">
        <v>1</v>
      </c>
      <c r="D10" s="10" t="e">
        <f>B10*$D$4</f>
        <v>#REF!</v>
      </c>
      <c r="E10" s="10" t="e">
        <f>$E$4*C10</f>
        <v>#REF!</v>
      </c>
      <c r="F10" s="10" t="e">
        <f>D10-E10</f>
        <v>#REF!</v>
      </c>
      <c r="G10" s="10" t="e">
        <f>G4+F10/100*G4</f>
        <v>#REF!</v>
      </c>
      <c r="J10" t="s">
        <v>51</v>
      </c>
      <c r="K10" s="12" t="e">
        <f>K6/K4*100</f>
        <v>#REF!</v>
      </c>
      <c r="L10" s="12" t="e">
        <f>L6/L4*100</f>
        <v>#REF!</v>
      </c>
      <c r="M10" s="12" t="e">
        <f>M6/M4*100</f>
        <v>#REF!</v>
      </c>
      <c r="N10" s="12" t="e">
        <f>N6/N4*100</f>
        <v>#REF!</v>
      </c>
      <c r="O10" s="12" t="e">
        <f>O6/O4*100</f>
        <v>#REF!</v>
      </c>
      <c r="P10" s="12" t="e">
        <f>SUM(K10:O10)</f>
        <v>#REF!</v>
      </c>
    </row>
    <row r="11" spans="1:16" ht="12.75">
      <c r="A11" s="1">
        <v>2017</v>
      </c>
      <c r="B11" s="10">
        <v>1</v>
      </c>
      <c r="C11" s="10">
        <v>0.95</v>
      </c>
      <c r="D11" s="10" t="e">
        <f>B11*$D$4</f>
        <v>#REF!</v>
      </c>
      <c r="E11" s="10" t="e">
        <f>$E$4*C11</f>
        <v>#REF!</v>
      </c>
      <c r="F11" s="10" t="e">
        <f>D11-E11</f>
        <v>#REF!</v>
      </c>
      <c r="G11" s="10" t="e">
        <f>G10+F11/100*G10</f>
        <v>#REF!</v>
      </c>
      <c r="J11" t="s">
        <v>52</v>
      </c>
      <c r="K11" s="12" t="e">
        <f>K7/K4*100</f>
        <v>#REF!</v>
      </c>
      <c r="L11" s="12" t="e">
        <f>L7/L4*100</f>
        <v>#REF!</v>
      </c>
      <c r="M11" s="12" t="e">
        <f>M7/M4*100</f>
        <v>#REF!</v>
      </c>
      <c r="N11" s="12" t="e">
        <f>N7/N4*100</f>
        <v>#REF!</v>
      </c>
      <c r="O11" s="12" t="e">
        <f>O7/O4*100</f>
        <v>#REF!</v>
      </c>
      <c r="P11" s="12" t="e">
        <f>SUM(K11:O11)</f>
        <v>#REF!</v>
      </c>
    </row>
    <row r="12" spans="1:7" ht="12.75">
      <c r="A12" s="1">
        <v>2022</v>
      </c>
      <c r="B12" s="10">
        <v>1</v>
      </c>
      <c r="C12" s="10">
        <v>0.9</v>
      </c>
      <c r="D12" s="10" t="e">
        <f>B12*$D$4</f>
        <v>#REF!</v>
      </c>
      <c r="E12" s="10" t="e">
        <f>$E$4*C12</f>
        <v>#REF!</v>
      </c>
      <c r="F12" s="10" t="e">
        <f>D12-E12</f>
        <v>#REF!</v>
      </c>
      <c r="G12" s="10" t="e">
        <f>G11+F12/100*G11</f>
        <v>#REF!</v>
      </c>
    </row>
    <row r="13" spans="1:7" ht="12.75">
      <c r="A13" s="13" t="s">
        <v>8</v>
      </c>
      <c r="B13" s="9"/>
      <c r="C13" s="9"/>
      <c r="D13" s="9"/>
      <c r="E13" s="9"/>
      <c r="F13" s="9"/>
      <c r="G13" s="9"/>
    </row>
    <row r="14" spans="1:7" ht="12.75">
      <c r="A14" s="13">
        <v>2012</v>
      </c>
      <c r="B14" s="9">
        <v>1</v>
      </c>
      <c r="C14" s="9">
        <v>1</v>
      </c>
      <c r="D14" s="9" t="e">
        <f>B14*$D$4</f>
        <v>#REF!</v>
      </c>
      <c r="E14" s="9" t="e">
        <f>C14*$E$4</f>
        <v>#REF!</v>
      </c>
      <c r="F14" s="9" t="e">
        <f>D14-E14</f>
        <v>#REF!</v>
      </c>
      <c r="G14" s="9" t="e">
        <f>$G$4+F14/100*$G$4</f>
        <v>#REF!</v>
      </c>
    </row>
    <row r="15" spans="1:7" ht="12.75">
      <c r="A15" s="13">
        <v>2017</v>
      </c>
      <c r="B15" s="9">
        <v>1.05</v>
      </c>
      <c r="C15" s="9">
        <v>1</v>
      </c>
      <c r="D15" s="9" t="e">
        <f>B15*$D$4</f>
        <v>#REF!</v>
      </c>
      <c r="E15" s="9" t="e">
        <f>C15*$E$4</f>
        <v>#REF!</v>
      </c>
      <c r="F15" s="9" t="e">
        <f>D15-E15</f>
        <v>#REF!</v>
      </c>
      <c r="G15" s="9" t="e">
        <f>G14+F15/100*G14</f>
        <v>#REF!</v>
      </c>
    </row>
    <row r="16" spans="1:7" ht="12.75">
      <c r="A16" s="13">
        <v>2022</v>
      </c>
      <c r="B16" s="9">
        <v>1.1</v>
      </c>
      <c r="C16" s="9">
        <v>1</v>
      </c>
      <c r="D16" s="9" t="e">
        <f>B16*$D$4</f>
        <v>#REF!</v>
      </c>
      <c r="E16" s="9" t="e">
        <f>C16*$E$4</f>
        <v>#REF!</v>
      </c>
      <c r="F16" s="9" t="e">
        <f>D16-E16</f>
        <v>#REF!</v>
      </c>
      <c r="G16" s="9" t="e">
        <f>G15+F16/100*G15</f>
        <v>#REF!</v>
      </c>
    </row>
    <row r="17" spans="1:10" ht="12.75">
      <c r="A17" s="13" t="s">
        <v>9</v>
      </c>
      <c r="B17" s="9"/>
      <c r="C17" s="9"/>
      <c r="D17" s="9"/>
      <c r="E17" s="9"/>
      <c r="F17" s="9"/>
      <c r="G17" s="9"/>
      <c r="I17" s="14"/>
      <c r="J17" s="14"/>
    </row>
    <row r="18" spans="1:10" ht="12.75">
      <c r="A18" s="13">
        <v>2012</v>
      </c>
      <c r="B18" s="9">
        <v>1</v>
      </c>
      <c r="C18" s="9">
        <v>1</v>
      </c>
      <c r="D18" s="9" t="e">
        <f>B18*$D$4</f>
        <v>#REF!</v>
      </c>
      <c r="E18" s="9" t="e">
        <f>C18*$E$4</f>
        <v>#REF!</v>
      </c>
      <c r="F18" s="9" t="e">
        <f>D18-E18</f>
        <v>#REF!</v>
      </c>
      <c r="G18" s="9" t="e">
        <f>$G$4+F18/100*$G$4</f>
        <v>#REF!</v>
      </c>
      <c r="I18" s="15"/>
      <c r="J18" s="16"/>
    </row>
    <row r="19" spans="1:10" ht="12.75">
      <c r="A19" s="13">
        <v>2017</v>
      </c>
      <c r="B19" s="9">
        <v>1.05</v>
      </c>
      <c r="C19" s="9">
        <v>0.95</v>
      </c>
      <c r="D19" s="9" t="e">
        <f>B19*$D$4</f>
        <v>#REF!</v>
      </c>
      <c r="E19" s="9" t="e">
        <f>C19*$E$4</f>
        <v>#REF!</v>
      </c>
      <c r="F19" s="9" t="e">
        <f>D19-E19</f>
        <v>#REF!</v>
      </c>
      <c r="G19" s="9" t="e">
        <f>G18+F19/100*G18</f>
        <v>#REF!</v>
      </c>
      <c r="I19" s="15"/>
      <c r="J19" s="16"/>
    </row>
    <row r="20" spans="1:10" ht="12.75">
      <c r="A20" s="13">
        <v>2022</v>
      </c>
      <c r="B20" s="9">
        <v>1.1</v>
      </c>
      <c r="C20" s="9">
        <v>0.9</v>
      </c>
      <c r="D20" s="9" t="e">
        <f>B20*$D$4</f>
        <v>#REF!</v>
      </c>
      <c r="E20" s="9" t="e">
        <f>C20*$E$4</f>
        <v>#REF!</v>
      </c>
      <c r="F20" s="9" t="e">
        <f>D20-E20</f>
        <v>#REF!</v>
      </c>
      <c r="G20" s="9" t="e">
        <f>G19+F20/100*G19</f>
        <v>#REF!</v>
      </c>
      <c r="I20" s="15"/>
      <c r="J20" s="16"/>
    </row>
    <row r="21" spans="1:10" ht="12.75">
      <c r="A21" s="13" t="s">
        <v>10</v>
      </c>
      <c r="B21" s="9"/>
      <c r="C21" s="9"/>
      <c r="D21" s="9"/>
      <c r="E21" s="9"/>
      <c r="F21" s="9"/>
      <c r="G21" s="9"/>
      <c r="I21" s="14"/>
      <c r="J21" s="16"/>
    </row>
    <row r="22" spans="1:10" ht="12.75">
      <c r="A22" s="13">
        <v>2012</v>
      </c>
      <c r="B22" s="9">
        <v>1</v>
      </c>
      <c r="C22" s="9">
        <v>0.95</v>
      </c>
      <c r="D22" s="9" t="e">
        <f>B22*$D$4</f>
        <v>#REF!</v>
      </c>
      <c r="E22" s="9" t="e">
        <f>C22*$E$4</f>
        <v>#REF!</v>
      </c>
      <c r="F22" s="9" t="e">
        <f>D22-E22</f>
        <v>#REF!</v>
      </c>
      <c r="G22" s="9" t="e">
        <f>$G$4+F22/100*$G$4</f>
        <v>#REF!</v>
      </c>
      <c r="I22" s="16"/>
      <c r="J22" s="16"/>
    </row>
    <row r="23" spans="1:7" ht="12.75">
      <c r="A23" s="13">
        <v>2017</v>
      </c>
      <c r="B23" s="9">
        <v>1.05</v>
      </c>
      <c r="C23" s="9">
        <v>0.9</v>
      </c>
      <c r="D23" s="9" t="e">
        <f>B23*$D$4</f>
        <v>#REF!</v>
      </c>
      <c r="E23" s="9" t="e">
        <f>C23*$E$4</f>
        <v>#REF!</v>
      </c>
      <c r="F23" s="9" t="e">
        <f>D23-E23</f>
        <v>#REF!</v>
      </c>
      <c r="G23" s="9" t="e">
        <f>G22+F23/100*G22</f>
        <v>#REF!</v>
      </c>
    </row>
    <row r="24" spans="1:7" ht="12.75">
      <c r="A24" s="13">
        <v>2022</v>
      </c>
      <c r="B24" s="9">
        <v>1.1</v>
      </c>
      <c r="C24" s="9">
        <v>0.85</v>
      </c>
      <c r="D24" s="9" t="e">
        <f>B24*$D$4</f>
        <v>#REF!</v>
      </c>
      <c r="E24" s="9" t="e">
        <f>C24*$E$4</f>
        <v>#REF!</v>
      </c>
      <c r="F24" s="9" t="e">
        <f>D24-E24</f>
        <v>#REF!</v>
      </c>
      <c r="G24" s="9" t="e">
        <f>G23+F24/100*G23</f>
        <v>#REF!</v>
      </c>
    </row>
    <row r="25" spans="1:7" ht="12.75">
      <c r="A25" s="13" t="s">
        <v>11</v>
      </c>
      <c r="B25" s="9"/>
      <c r="C25" s="9"/>
      <c r="D25" s="9"/>
      <c r="E25" s="9"/>
      <c r="F25" s="9"/>
      <c r="G25" s="9"/>
    </row>
    <row r="26" spans="1:7" ht="12.75">
      <c r="A26" s="13">
        <v>2012</v>
      </c>
      <c r="B26" s="9">
        <v>1.05</v>
      </c>
      <c r="C26" s="9">
        <v>1</v>
      </c>
      <c r="D26" s="9" t="e">
        <f>B26*$D$4</f>
        <v>#REF!</v>
      </c>
      <c r="E26" s="9" t="e">
        <f>C26*$E$4</f>
        <v>#REF!</v>
      </c>
      <c r="F26" s="9" t="e">
        <f>D26-E26</f>
        <v>#REF!</v>
      </c>
      <c r="G26" s="17" t="e">
        <f>$G$4+F26/100*$G$4</f>
        <v>#REF!</v>
      </c>
    </row>
    <row r="27" spans="1:7" ht="12.75">
      <c r="A27" s="13">
        <v>2017</v>
      </c>
      <c r="B27" s="9">
        <v>1.1</v>
      </c>
      <c r="C27" s="9">
        <v>1</v>
      </c>
      <c r="D27" s="9" t="e">
        <f>B27*$D$4</f>
        <v>#REF!</v>
      </c>
      <c r="E27" s="9" t="e">
        <f>C27*$E$4</f>
        <v>#REF!</v>
      </c>
      <c r="F27" s="9" t="e">
        <f>D27-E27</f>
        <v>#REF!</v>
      </c>
      <c r="G27" s="17" t="e">
        <f>G26+F27/100*G26</f>
        <v>#REF!</v>
      </c>
    </row>
    <row r="28" spans="1:7" ht="12.75">
      <c r="A28" s="13">
        <v>2022</v>
      </c>
      <c r="B28" s="9">
        <v>1.15</v>
      </c>
      <c r="C28" s="9">
        <v>1</v>
      </c>
      <c r="D28" s="9" t="e">
        <f>B28*$D$4</f>
        <v>#REF!</v>
      </c>
      <c r="E28" s="9" t="e">
        <f>C28*$E$4</f>
        <v>#REF!</v>
      </c>
      <c r="F28" s="9" t="e">
        <f>D28-E28</f>
        <v>#REF!</v>
      </c>
      <c r="G28" s="17" t="e">
        <f>G27+F28/100*G27</f>
        <v>#REF!</v>
      </c>
    </row>
    <row r="29" spans="1:7" ht="12.75">
      <c r="A29" s="13" t="s">
        <v>12</v>
      </c>
      <c r="B29" s="9"/>
      <c r="C29" s="9"/>
      <c r="D29" s="9"/>
      <c r="E29" s="9"/>
      <c r="F29" s="9"/>
      <c r="G29" s="9"/>
    </row>
    <row r="30" spans="1:7" ht="12.75">
      <c r="A30" s="1">
        <v>2012</v>
      </c>
      <c r="B30" s="9">
        <v>1.05</v>
      </c>
      <c r="C30" s="9">
        <v>1</v>
      </c>
      <c r="D30" s="9" t="e">
        <f>B30*$D$4</f>
        <v>#REF!</v>
      </c>
      <c r="E30" s="9" t="e">
        <f>C30*$E$4</f>
        <v>#REF!</v>
      </c>
      <c r="F30" s="9" t="e">
        <f>D30-E30</f>
        <v>#REF!</v>
      </c>
      <c r="G30" s="9" t="e">
        <f>$G$4+F30/100*$G$4</f>
        <v>#REF!</v>
      </c>
    </row>
    <row r="31" spans="1:7" ht="12.75">
      <c r="A31" s="1">
        <v>2017</v>
      </c>
      <c r="B31" s="9">
        <v>1.1</v>
      </c>
      <c r="C31" s="9">
        <v>0.95</v>
      </c>
      <c r="D31" s="9" t="e">
        <f>B31*$D$4</f>
        <v>#REF!</v>
      </c>
      <c r="E31" s="9" t="e">
        <f>C31*$E$4</f>
        <v>#REF!</v>
      </c>
      <c r="F31" s="9" t="e">
        <f>D31-E31</f>
        <v>#REF!</v>
      </c>
      <c r="G31" s="9" t="e">
        <f>G30+F31/100*G30</f>
        <v>#REF!</v>
      </c>
    </row>
    <row r="32" spans="1:7" ht="12.75">
      <c r="A32" s="1">
        <v>2022</v>
      </c>
      <c r="B32" s="9">
        <v>1.15</v>
      </c>
      <c r="C32" s="9">
        <v>0.9</v>
      </c>
      <c r="D32" s="9" t="e">
        <f>B32*$D$4</f>
        <v>#REF!</v>
      </c>
      <c r="E32" s="9" t="e">
        <f>C32*$E$4</f>
        <v>#REF!</v>
      </c>
      <c r="F32" s="9" t="e">
        <f>D32-E32</f>
        <v>#REF!</v>
      </c>
      <c r="G32" s="9" t="e">
        <f>G31+F32/100*G31</f>
        <v>#REF!</v>
      </c>
    </row>
    <row r="33" spans="1:7" ht="12.75">
      <c r="A33" s="13" t="s">
        <v>13</v>
      </c>
      <c r="B33" s="9"/>
      <c r="C33" s="9"/>
      <c r="D33" s="9"/>
      <c r="E33" s="9"/>
      <c r="F33" s="9"/>
      <c r="G33" s="9"/>
    </row>
    <row r="34" spans="1:7" ht="12.75">
      <c r="A34" s="1">
        <v>2012</v>
      </c>
      <c r="B34" s="9">
        <v>1.05</v>
      </c>
      <c r="C34" s="9">
        <v>0.95</v>
      </c>
      <c r="D34" s="9" t="e">
        <f>B34*$D$4</f>
        <v>#REF!</v>
      </c>
      <c r="E34" s="9" t="e">
        <f>C34*$E$4</f>
        <v>#REF!</v>
      </c>
      <c r="F34" s="9" t="e">
        <f>D34-E34</f>
        <v>#REF!</v>
      </c>
      <c r="G34" s="9" t="e">
        <f>$G$4+F34/100*$G$4</f>
        <v>#REF!</v>
      </c>
    </row>
    <row r="35" spans="1:7" ht="12.75">
      <c r="A35" s="1">
        <v>2017</v>
      </c>
      <c r="B35" s="9">
        <v>1.1</v>
      </c>
      <c r="C35" s="9">
        <v>0.9</v>
      </c>
      <c r="D35" s="9" t="e">
        <f>B35*$D$4</f>
        <v>#REF!</v>
      </c>
      <c r="E35" s="9" t="e">
        <f>C35*$E$4</f>
        <v>#REF!</v>
      </c>
      <c r="F35" s="9" t="e">
        <f>D35-E35</f>
        <v>#REF!</v>
      </c>
      <c r="G35" s="9" t="e">
        <f>G34+F35/100*G34</f>
        <v>#REF!</v>
      </c>
    </row>
    <row r="36" spans="1:7" ht="12.75">
      <c r="A36" s="1">
        <v>2022</v>
      </c>
      <c r="B36" s="9">
        <v>1.15</v>
      </c>
      <c r="C36" s="9">
        <v>0.85</v>
      </c>
      <c r="D36" s="9" t="e">
        <f>B36*$D$4</f>
        <v>#REF!</v>
      </c>
      <c r="E36" s="9" t="e">
        <f>C36*$E$4</f>
        <v>#REF!</v>
      </c>
      <c r="F36" s="9" t="e">
        <f>D36-E36</f>
        <v>#REF!</v>
      </c>
      <c r="G36" s="9" t="e">
        <f>G35+F36/100*G35</f>
        <v>#REF!</v>
      </c>
    </row>
  </sheetData>
  <sheetProtection/>
  <mergeCells count="3">
    <mergeCell ref="B2:C2"/>
    <mergeCell ref="D2:F2"/>
    <mergeCell ref="G2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L82" sqref="L82"/>
    </sheetView>
  </sheetViews>
  <sheetFormatPr defaultColWidth="9.140625" defaultRowHeight="12.75"/>
  <cols>
    <col min="1" max="1" width="16.00390625" style="0" customWidth="1"/>
    <col min="2" max="2" width="15.00390625" style="0" customWidth="1"/>
    <col min="4" max="4" width="10.57421875" style="0" customWidth="1"/>
    <col min="5" max="5" width="10.57421875" style="92" customWidth="1"/>
  </cols>
  <sheetData>
    <row r="1" spans="1:6" ht="12.75">
      <c r="A1" s="188" t="s">
        <v>107</v>
      </c>
      <c r="B1" s="189"/>
      <c r="C1" s="189"/>
      <c r="D1" s="189"/>
      <c r="E1" s="189"/>
      <c r="F1" s="189"/>
    </row>
    <row r="2" spans="1:6" ht="13.5" thickBot="1">
      <c r="A2" s="190" t="s">
        <v>128</v>
      </c>
      <c r="B2" s="190"/>
      <c r="C2" s="190"/>
      <c r="D2" s="190"/>
      <c r="E2" s="190"/>
      <c r="F2" s="190"/>
    </row>
    <row r="3" spans="1:6" ht="23.25" thickBot="1">
      <c r="A3" s="20" t="s">
        <v>56</v>
      </c>
      <c r="B3" s="21"/>
      <c r="C3" s="68">
        <v>1</v>
      </c>
      <c r="D3" s="68">
        <v>2</v>
      </c>
      <c r="E3" s="68" t="s">
        <v>127</v>
      </c>
      <c r="F3" s="22" t="s">
        <v>57</v>
      </c>
    </row>
    <row r="4" spans="1:7" ht="13.5" thickBot="1">
      <c r="A4" s="186" t="s">
        <v>55</v>
      </c>
      <c r="B4" s="23" t="s">
        <v>58</v>
      </c>
      <c r="C4" s="24">
        <f>5982-C67</f>
        <v>5282</v>
      </c>
      <c r="D4" s="24"/>
      <c r="E4" s="82"/>
      <c r="F4" s="25">
        <f aca="true" t="shared" si="0" ref="F4:F35">SUM(C4:E4)</f>
        <v>5282</v>
      </c>
      <c r="G4" s="18"/>
    </row>
    <row r="5" spans="1:7" ht="13.5" thickBot="1">
      <c r="A5" s="184"/>
      <c r="B5" s="26" t="s">
        <v>59</v>
      </c>
      <c r="C5" s="19">
        <v>2100</v>
      </c>
      <c r="D5" s="19"/>
      <c r="E5" s="83"/>
      <c r="F5" s="25">
        <f t="shared" si="0"/>
        <v>2100</v>
      </c>
      <c r="G5" s="18"/>
    </row>
    <row r="6" spans="1:7" ht="13.5" thickBot="1">
      <c r="A6" s="187"/>
      <c r="B6" s="27" t="s">
        <v>60</v>
      </c>
      <c r="C6" s="28">
        <f>C5+C4</f>
        <v>7382</v>
      </c>
      <c r="D6" s="28">
        <f>D5+D4</f>
        <v>0</v>
      </c>
      <c r="E6" s="28">
        <f>E5+E4</f>
        <v>0</v>
      </c>
      <c r="F6" s="25">
        <f t="shared" si="0"/>
        <v>7382</v>
      </c>
      <c r="G6" s="18"/>
    </row>
    <row r="7" spans="1:7" ht="13.5" thickBot="1">
      <c r="A7" s="186"/>
      <c r="B7" s="23" t="s">
        <v>58</v>
      </c>
      <c r="C7" s="24"/>
      <c r="D7" s="24"/>
      <c r="E7" s="82"/>
      <c r="F7" s="25">
        <f t="shared" si="0"/>
        <v>0</v>
      </c>
      <c r="G7" s="18"/>
    </row>
    <row r="8" spans="1:7" ht="13.5" thickBot="1">
      <c r="A8" s="184"/>
      <c r="B8" s="26" t="s">
        <v>59</v>
      </c>
      <c r="C8" s="30"/>
      <c r="D8" s="30"/>
      <c r="E8" s="30"/>
      <c r="F8" s="25">
        <f t="shared" si="0"/>
        <v>0</v>
      </c>
      <c r="G8" s="18"/>
    </row>
    <row r="9" spans="1:7" ht="13.5" thickBot="1">
      <c r="A9" s="185"/>
      <c r="B9" s="31" t="s">
        <v>60</v>
      </c>
      <c r="C9" s="32">
        <f>C8+C7</f>
        <v>0</v>
      </c>
      <c r="D9" s="32">
        <f>D8+D7</f>
        <v>0</v>
      </c>
      <c r="E9" s="32">
        <f>E8+E7</f>
        <v>0</v>
      </c>
      <c r="F9" s="35">
        <f t="shared" si="0"/>
        <v>0</v>
      </c>
      <c r="G9" s="18"/>
    </row>
    <row r="10" spans="1:7" ht="13.5" thickBot="1">
      <c r="A10" s="183" t="s">
        <v>61</v>
      </c>
      <c r="B10" s="33" t="s">
        <v>58</v>
      </c>
      <c r="C10" s="34">
        <f>4659-C13</f>
        <v>4659</v>
      </c>
      <c r="D10" s="34"/>
      <c r="E10" s="84"/>
      <c r="F10" s="42">
        <f t="shared" si="0"/>
        <v>4659</v>
      </c>
      <c r="G10" s="18"/>
    </row>
    <row r="11" spans="1:7" ht="13.5" thickBot="1">
      <c r="A11" s="184"/>
      <c r="B11" s="26" t="s">
        <v>59</v>
      </c>
      <c r="C11" s="19">
        <v>4950</v>
      </c>
      <c r="D11" s="83">
        <v>4950</v>
      </c>
      <c r="E11" s="83"/>
      <c r="F11" s="25">
        <f t="shared" si="0"/>
        <v>9900</v>
      </c>
      <c r="G11" s="18"/>
    </row>
    <row r="12" spans="1:7" ht="13.5" thickBot="1">
      <c r="A12" s="187"/>
      <c r="B12" s="27" t="s">
        <v>60</v>
      </c>
      <c r="C12" s="28">
        <f>C11+C10</f>
        <v>9609</v>
      </c>
      <c r="D12" s="28">
        <f>D11+D10</f>
        <v>4950</v>
      </c>
      <c r="E12" s="28">
        <f>E11+E10</f>
        <v>0</v>
      </c>
      <c r="F12" s="25">
        <f t="shared" si="0"/>
        <v>14559</v>
      </c>
      <c r="G12" s="18"/>
    </row>
    <row r="13" spans="1:7" ht="13.5" thickBot="1">
      <c r="A13" s="186" t="s">
        <v>14</v>
      </c>
      <c r="B13" s="23" t="s">
        <v>58</v>
      </c>
      <c r="C13" s="24"/>
      <c r="D13" s="24"/>
      <c r="E13" s="82"/>
      <c r="F13" s="25">
        <f t="shared" si="0"/>
        <v>0</v>
      </c>
      <c r="G13" s="18"/>
    </row>
    <row r="14" spans="1:7" ht="13.5" thickBot="1">
      <c r="A14" s="184"/>
      <c r="B14" s="26" t="s">
        <v>59</v>
      </c>
      <c r="C14" s="30"/>
      <c r="D14" s="30">
        <v>2250</v>
      </c>
      <c r="E14" s="86"/>
      <c r="F14" s="25">
        <f t="shared" si="0"/>
        <v>2250</v>
      </c>
      <c r="G14" s="18"/>
    </row>
    <row r="15" spans="1:7" ht="13.5" thickBot="1">
      <c r="A15" s="185"/>
      <c r="B15" s="31" t="s">
        <v>60</v>
      </c>
      <c r="C15" s="32">
        <f>C14+C13</f>
        <v>0</v>
      </c>
      <c r="D15" s="32">
        <f>D14+D13</f>
        <v>2250</v>
      </c>
      <c r="E15" s="32">
        <f>E14+E13</f>
        <v>0</v>
      </c>
      <c r="F15" s="35">
        <f t="shared" si="0"/>
        <v>2250</v>
      </c>
      <c r="G15" s="18"/>
    </row>
    <row r="16" spans="1:7" ht="13.5" thickBot="1">
      <c r="A16" s="180" t="s">
        <v>136</v>
      </c>
      <c r="B16" s="23" t="s">
        <v>58</v>
      </c>
      <c r="C16" s="29"/>
      <c r="D16" s="29"/>
      <c r="E16" s="29"/>
      <c r="F16" s="25">
        <f t="shared" si="0"/>
        <v>0</v>
      </c>
      <c r="G16" s="18"/>
    </row>
    <row r="17" spans="1:7" ht="13.5" thickBot="1">
      <c r="A17" s="181"/>
      <c r="B17" s="26" t="s">
        <v>59</v>
      </c>
      <c r="C17" s="30">
        <v>400</v>
      </c>
      <c r="D17" s="30"/>
      <c r="E17" s="30"/>
      <c r="F17" s="25">
        <f t="shared" si="0"/>
        <v>400</v>
      </c>
      <c r="G17" s="18"/>
    </row>
    <row r="18" spans="1:7" ht="13.5" thickBot="1">
      <c r="A18" s="182"/>
      <c r="B18" s="31" t="s">
        <v>60</v>
      </c>
      <c r="C18" s="32">
        <f>C17+C16</f>
        <v>400</v>
      </c>
      <c r="D18" s="32">
        <f>D17+D16</f>
        <v>0</v>
      </c>
      <c r="E18" s="32">
        <f>E17+E16</f>
        <v>0</v>
      </c>
      <c r="F18" s="35">
        <f t="shared" si="0"/>
        <v>400</v>
      </c>
      <c r="G18" s="18"/>
    </row>
    <row r="19" spans="1:7" ht="13.5" thickBot="1">
      <c r="A19" s="183" t="s">
        <v>120</v>
      </c>
      <c r="B19" s="33" t="s">
        <v>58</v>
      </c>
      <c r="C19" s="34">
        <v>600</v>
      </c>
      <c r="D19" s="34"/>
      <c r="E19" s="84"/>
      <c r="F19" s="42">
        <f t="shared" si="0"/>
        <v>600</v>
      </c>
      <c r="G19" s="18"/>
    </row>
    <row r="20" spans="1:7" ht="13.5" thickBot="1">
      <c r="A20" s="184"/>
      <c r="B20" s="26" t="s">
        <v>59</v>
      </c>
      <c r="C20" s="19">
        <v>3630</v>
      </c>
      <c r="D20" s="19"/>
      <c r="E20" s="83"/>
      <c r="F20" s="25">
        <f t="shared" si="0"/>
        <v>3630</v>
      </c>
      <c r="G20" s="18"/>
    </row>
    <row r="21" spans="1:7" ht="13.5" thickBot="1">
      <c r="A21" s="185"/>
      <c r="B21" s="31" t="s">
        <v>60</v>
      </c>
      <c r="C21" s="32">
        <f>C20+C19</f>
        <v>4230</v>
      </c>
      <c r="D21" s="32">
        <f>D20+D19</f>
        <v>0</v>
      </c>
      <c r="E21" s="32">
        <f>E20+E19</f>
        <v>0</v>
      </c>
      <c r="F21" s="25">
        <f t="shared" si="0"/>
        <v>4230</v>
      </c>
      <c r="G21" s="18"/>
    </row>
    <row r="22" spans="1:7" ht="13.5" thickBot="1">
      <c r="A22" s="186" t="s">
        <v>15</v>
      </c>
      <c r="B22" s="23" t="s">
        <v>58</v>
      </c>
      <c r="C22" s="24">
        <f>1680-C19</f>
        <v>1080</v>
      </c>
      <c r="D22" s="24"/>
      <c r="E22" s="82"/>
      <c r="F22" s="25">
        <f t="shared" si="0"/>
        <v>1080</v>
      </c>
      <c r="G22" s="18"/>
    </row>
    <row r="23" spans="1:7" ht="13.5" thickBot="1">
      <c r="A23" s="184"/>
      <c r="B23" s="26" t="s">
        <v>59</v>
      </c>
      <c r="C23" s="19">
        <v>6000</v>
      </c>
      <c r="D23" s="19"/>
      <c r="E23" s="83"/>
      <c r="F23" s="25">
        <f t="shared" si="0"/>
        <v>6000</v>
      </c>
      <c r="G23" s="18"/>
    </row>
    <row r="24" spans="1:7" ht="13.5" thickBot="1">
      <c r="A24" s="185"/>
      <c r="B24" s="31" t="s">
        <v>60</v>
      </c>
      <c r="C24" s="32">
        <f>C23+C22</f>
        <v>7080</v>
      </c>
      <c r="D24" s="32">
        <f>D23+D22</f>
        <v>0</v>
      </c>
      <c r="E24" s="32">
        <f>E23+E22</f>
        <v>0</v>
      </c>
      <c r="F24" s="25">
        <f t="shared" si="0"/>
        <v>7080</v>
      </c>
      <c r="G24" s="18"/>
    </row>
    <row r="25" spans="1:7" ht="13.5" thickBot="1">
      <c r="A25" s="186" t="s">
        <v>121</v>
      </c>
      <c r="B25" s="23" t="s">
        <v>58</v>
      </c>
      <c r="C25" s="24"/>
      <c r="D25" s="24"/>
      <c r="E25" s="82"/>
      <c r="F25" s="25">
        <f t="shared" si="0"/>
        <v>0</v>
      </c>
      <c r="G25" s="18"/>
    </row>
    <row r="26" spans="1:7" ht="13.5" thickBot="1">
      <c r="A26" s="184"/>
      <c r="B26" s="26" t="s">
        <v>59</v>
      </c>
      <c r="C26" s="30">
        <v>300</v>
      </c>
      <c r="D26" s="30"/>
      <c r="E26" s="30"/>
      <c r="F26" s="25">
        <f t="shared" si="0"/>
        <v>300</v>
      </c>
      <c r="G26" s="18"/>
    </row>
    <row r="27" spans="1:7" ht="13.5" thickBot="1">
      <c r="A27" s="187"/>
      <c r="B27" s="27" t="s">
        <v>60</v>
      </c>
      <c r="C27" s="28">
        <f>C26+C25</f>
        <v>300</v>
      </c>
      <c r="D27" s="28">
        <f>D26+D25</f>
        <v>0</v>
      </c>
      <c r="E27" s="28">
        <f>E26+E25</f>
        <v>0</v>
      </c>
      <c r="F27" s="122">
        <f t="shared" si="0"/>
        <v>300</v>
      </c>
      <c r="G27" s="18"/>
    </row>
    <row r="28" spans="1:7" ht="13.5" thickBot="1">
      <c r="A28" s="180" t="s">
        <v>141</v>
      </c>
      <c r="B28" s="23" t="s">
        <v>58</v>
      </c>
      <c r="C28" s="29"/>
      <c r="D28" s="29"/>
      <c r="E28" s="29"/>
      <c r="F28" s="122">
        <f t="shared" si="0"/>
        <v>0</v>
      </c>
      <c r="G28" s="18"/>
    </row>
    <row r="29" spans="1:7" ht="13.5" thickBot="1">
      <c r="A29" s="181"/>
      <c r="B29" s="26" t="s">
        <v>59</v>
      </c>
      <c r="C29" s="30">
        <v>180</v>
      </c>
      <c r="D29" s="30"/>
      <c r="E29" s="30"/>
      <c r="F29" s="122">
        <f t="shared" si="0"/>
        <v>180</v>
      </c>
      <c r="G29" s="18"/>
    </row>
    <row r="30" spans="1:7" ht="13.5" thickBot="1">
      <c r="A30" s="182"/>
      <c r="B30" s="31" t="s">
        <v>60</v>
      </c>
      <c r="C30" s="32">
        <f>C29+C28</f>
        <v>180</v>
      </c>
      <c r="D30" s="32">
        <f>D29+D28</f>
        <v>0</v>
      </c>
      <c r="E30" s="32">
        <f>E29+E28</f>
        <v>0</v>
      </c>
      <c r="F30" s="122">
        <f t="shared" si="0"/>
        <v>180</v>
      </c>
      <c r="G30" s="18"/>
    </row>
    <row r="31" spans="1:7" ht="13.5" thickBot="1">
      <c r="A31" s="183" t="s">
        <v>62</v>
      </c>
      <c r="B31" s="33" t="s">
        <v>58</v>
      </c>
      <c r="C31" s="85"/>
      <c r="D31" s="85"/>
      <c r="E31" s="85"/>
      <c r="F31" s="42">
        <f t="shared" si="0"/>
        <v>0</v>
      </c>
      <c r="G31" s="18"/>
    </row>
    <row r="32" spans="1:7" ht="13.5" thickBot="1">
      <c r="A32" s="184"/>
      <c r="B32" s="26" t="s">
        <v>59</v>
      </c>
      <c r="C32" s="30">
        <v>120</v>
      </c>
      <c r="D32" s="30"/>
      <c r="E32" s="87"/>
      <c r="F32" s="25">
        <f t="shared" si="0"/>
        <v>120</v>
      </c>
      <c r="G32" s="18"/>
    </row>
    <row r="33" spans="1:7" ht="13.5" thickBot="1">
      <c r="A33" s="185"/>
      <c r="B33" s="31" t="s">
        <v>60</v>
      </c>
      <c r="C33" s="32">
        <f>C32+C31</f>
        <v>120</v>
      </c>
      <c r="D33" s="32">
        <f>D32+D31</f>
        <v>0</v>
      </c>
      <c r="E33" s="32">
        <f>E32+E31</f>
        <v>0</v>
      </c>
      <c r="F33" s="35">
        <f t="shared" si="0"/>
        <v>120</v>
      </c>
      <c r="G33" s="18"/>
    </row>
    <row r="34" spans="1:7" ht="13.5" thickBot="1">
      <c r="A34" s="186" t="s">
        <v>124</v>
      </c>
      <c r="B34" s="23" t="s">
        <v>58</v>
      </c>
      <c r="C34" s="24"/>
      <c r="D34" s="24"/>
      <c r="E34" s="82"/>
      <c r="F34" s="25">
        <f t="shared" si="0"/>
        <v>0</v>
      </c>
      <c r="G34" s="18"/>
    </row>
    <row r="35" spans="1:7" ht="13.5" thickBot="1">
      <c r="A35" s="184"/>
      <c r="B35" s="26" t="s">
        <v>59</v>
      </c>
      <c r="C35" s="19"/>
      <c r="D35" s="19"/>
      <c r="E35" s="83"/>
      <c r="F35" s="25">
        <f t="shared" si="0"/>
        <v>0</v>
      </c>
      <c r="G35" s="18"/>
    </row>
    <row r="36" spans="1:7" ht="13.5" thickBot="1">
      <c r="A36" s="185"/>
      <c r="B36" s="31" t="s">
        <v>60</v>
      </c>
      <c r="C36" s="32">
        <f>C35+C34</f>
        <v>0</v>
      </c>
      <c r="D36" s="32">
        <f>D35+D34</f>
        <v>0</v>
      </c>
      <c r="E36" s="32">
        <f>E35+E34</f>
        <v>0</v>
      </c>
      <c r="F36" s="35">
        <f aca="true" t="shared" si="1" ref="F36:F67">SUM(C36:E36)</f>
        <v>0</v>
      </c>
      <c r="G36" s="18"/>
    </row>
    <row r="37" spans="1:7" ht="13.5" thickBot="1">
      <c r="A37" s="186" t="s">
        <v>63</v>
      </c>
      <c r="B37" s="23" t="s">
        <v>58</v>
      </c>
      <c r="C37" s="39"/>
      <c r="D37" s="39"/>
      <c r="E37" s="88"/>
      <c r="F37" s="25">
        <f t="shared" si="1"/>
        <v>0</v>
      </c>
      <c r="G37" s="18"/>
    </row>
    <row r="38" spans="1:7" ht="13.5" thickBot="1">
      <c r="A38" s="184"/>
      <c r="B38" s="26" t="s">
        <v>59</v>
      </c>
      <c r="C38" s="40">
        <v>10200</v>
      </c>
      <c r="D38" s="40"/>
      <c r="E38" s="40"/>
      <c r="F38" s="25">
        <f t="shared" si="1"/>
        <v>10200</v>
      </c>
      <c r="G38" s="18"/>
    </row>
    <row r="39" spans="1:7" ht="13.5" thickBot="1">
      <c r="A39" s="185"/>
      <c r="B39" s="31" t="s">
        <v>60</v>
      </c>
      <c r="C39" s="41">
        <f>C38+C37</f>
        <v>10200</v>
      </c>
      <c r="D39" s="41">
        <f>D38+D37</f>
        <v>0</v>
      </c>
      <c r="E39" s="41">
        <f>E38+E37</f>
        <v>0</v>
      </c>
      <c r="F39" s="25">
        <f t="shared" si="1"/>
        <v>10200</v>
      </c>
      <c r="G39" s="18"/>
    </row>
    <row r="40" spans="1:7" ht="13.5" customHeight="1" thickBot="1">
      <c r="A40" s="186" t="s">
        <v>16</v>
      </c>
      <c r="B40" s="23" t="s">
        <v>58</v>
      </c>
      <c r="C40" s="24">
        <v>240</v>
      </c>
      <c r="D40" s="24"/>
      <c r="E40" s="82"/>
      <c r="F40" s="25">
        <f t="shared" si="1"/>
        <v>240</v>
      </c>
      <c r="G40" s="18"/>
    </row>
    <row r="41" spans="1:7" ht="13.5" thickBot="1">
      <c r="A41" s="184"/>
      <c r="B41" s="26" t="s">
        <v>59</v>
      </c>
      <c r="C41" s="30">
        <v>850</v>
      </c>
      <c r="D41" s="30"/>
      <c r="E41" s="30"/>
      <c r="F41" s="25">
        <f t="shared" si="1"/>
        <v>850</v>
      </c>
      <c r="G41" s="18"/>
    </row>
    <row r="42" spans="1:7" ht="13.5" thickBot="1">
      <c r="A42" s="185"/>
      <c r="B42" s="31" t="s">
        <v>60</v>
      </c>
      <c r="C42" s="32">
        <f>C41+C40</f>
        <v>1090</v>
      </c>
      <c r="D42" s="32">
        <f>D41+D40</f>
        <v>0</v>
      </c>
      <c r="E42" s="32">
        <f>E41+E40</f>
        <v>0</v>
      </c>
      <c r="F42" s="35">
        <f t="shared" si="1"/>
        <v>1090</v>
      </c>
      <c r="G42" s="18"/>
    </row>
    <row r="43" spans="1:7" ht="13.5" thickBot="1">
      <c r="A43" s="183" t="s">
        <v>64</v>
      </c>
      <c r="B43" s="33" t="s">
        <v>58</v>
      </c>
      <c r="C43" s="34"/>
      <c r="D43" s="40"/>
      <c r="E43" s="84"/>
      <c r="F43" s="42">
        <f t="shared" si="1"/>
        <v>0</v>
      </c>
      <c r="G43" s="18"/>
    </row>
    <row r="44" spans="1:7" ht="13.5" thickBot="1">
      <c r="A44" s="184"/>
      <c r="B44" s="26" t="s">
        <v>59</v>
      </c>
      <c r="C44" s="40"/>
      <c r="D44" s="40">
        <v>2500</v>
      </c>
      <c r="E44" s="40"/>
      <c r="F44" s="25">
        <f t="shared" si="1"/>
        <v>2500</v>
      </c>
      <c r="G44" s="18"/>
    </row>
    <row r="45" spans="1:7" ht="13.5" thickBot="1">
      <c r="A45" s="185"/>
      <c r="B45" s="31" t="s">
        <v>60</v>
      </c>
      <c r="C45" s="32">
        <f>C44+C43</f>
        <v>0</v>
      </c>
      <c r="D45" s="32">
        <f>D44+D43</f>
        <v>2500</v>
      </c>
      <c r="E45" s="32">
        <f>E44+E43</f>
        <v>0</v>
      </c>
      <c r="F45" s="25">
        <f t="shared" si="1"/>
        <v>2500</v>
      </c>
      <c r="G45" s="18"/>
    </row>
    <row r="46" spans="1:7" ht="13.5" thickBot="1">
      <c r="A46" s="183" t="s">
        <v>125</v>
      </c>
      <c r="B46" s="23" t="s">
        <v>58</v>
      </c>
      <c r="C46" s="24"/>
      <c r="D46" s="24"/>
      <c r="E46" s="82"/>
      <c r="F46" s="25">
        <f t="shared" si="1"/>
        <v>0</v>
      </c>
      <c r="G46" s="18"/>
    </row>
    <row r="47" spans="1:7" ht="13.5" thickBot="1">
      <c r="A47" s="184"/>
      <c r="B47" s="26" t="s">
        <v>59</v>
      </c>
      <c r="C47" s="30">
        <v>300</v>
      </c>
      <c r="D47" s="30"/>
      <c r="E47" s="30"/>
      <c r="F47" s="25">
        <f t="shared" si="1"/>
        <v>300</v>
      </c>
      <c r="G47" s="18"/>
    </row>
    <row r="48" spans="1:7" ht="13.5" thickBot="1">
      <c r="A48" s="185"/>
      <c r="B48" s="31" t="s">
        <v>60</v>
      </c>
      <c r="C48" s="32">
        <f>C47+C46</f>
        <v>300</v>
      </c>
      <c r="D48" s="32">
        <f>D47+D46</f>
        <v>0</v>
      </c>
      <c r="E48" s="32">
        <f>E47+E46</f>
        <v>0</v>
      </c>
      <c r="F48" s="25">
        <f t="shared" si="1"/>
        <v>300</v>
      </c>
      <c r="G48" s="18"/>
    </row>
    <row r="49" spans="1:7" ht="13.5" thickBot="1">
      <c r="A49" s="186" t="s">
        <v>18</v>
      </c>
      <c r="B49" s="23" t="s">
        <v>58</v>
      </c>
      <c r="C49" s="24"/>
      <c r="D49" s="24"/>
      <c r="E49" s="82"/>
      <c r="F49" s="25">
        <f t="shared" si="1"/>
        <v>0</v>
      </c>
      <c r="G49" s="18"/>
    </row>
    <row r="50" spans="1:7" ht="13.5" thickBot="1">
      <c r="A50" s="184"/>
      <c r="B50" s="26" t="s">
        <v>59</v>
      </c>
      <c r="C50" s="19">
        <v>1880</v>
      </c>
      <c r="D50" s="19"/>
      <c r="E50" s="83"/>
      <c r="F50" s="25">
        <f t="shared" si="1"/>
        <v>1880</v>
      </c>
      <c r="G50" s="18"/>
    </row>
    <row r="51" spans="1:7" ht="13.5" thickBot="1">
      <c r="A51" s="185"/>
      <c r="B51" s="31" t="s">
        <v>60</v>
      </c>
      <c r="C51" s="32">
        <f>C50+C49</f>
        <v>1880</v>
      </c>
      <c r="D51" s="32">
        <f>D50+D49</f>
        <v>0</v>
      </c>
      <c r="E51" s="32">
        <f>E50+E49</f>
        <v>0</v>
      </c>
      <c r="F51" s="25">
        <f t="shared" si="1"/>
        <v>1880</v>
      </c>
      <c r="G51" s="18"/>
    </row>
    <row r="52" spans="1:7" ht="13.5" thickBot="1">
      <c r="A52" s="186" t="s">
        <v>132</v>
      </c>
      <c r="B52" s="23" t="s">
        <v>58</v>
      </c>
      <c r="C52" s="24"/>
      <c r="D52" s="24"/>
      <c r="E52" s="82"/>
      <c r="F52" s="25">
        <f t="shared" si="1"/>
        <v>0</v>
      </c>
      <c r="G52" s="18"/>
    </row>
    <row r="53" spans="1:7" ht="13.5" thickBot="1">
      <c r="A53" s="184"/>
      <c r="B53" s="26" t="s">
        <v>59</v>
      </c>
      <c r="C53" s="30">
        <v>1400</v>
      </c>
      <c r="D53" s="30"/>
      <c r="E53" s="30"/>
      <c r="F53" s="25">
        <f t="shared" si="1"/>
        <v>1400</v>
      </c>
      <c r="G53" s="18"/>
    </row>
    <row r="54" spans="1:7" ht="13.5" thickBot="1">
      <c r="A54" s="187"/>
      <c r="B54" s="27" t="s">
        <v>60</v>
      </c>
      <c r="C54" s="28">
        <f>C53+C52</f>
        <v>1400</v>
      </c>
      <c r="D54" s="28">
        <f>D53+D52</f>
        <v>0</v>
      </c>
      <c r="E54" s="28">
        <f>E53+E52</f>
        <v>0</v>
      </c>
      <c r="F54" s="122">
        <f t="shared" si="1"/>
        <v>1400</v>
      </c>
      <c r="G54" s="18"/>
    </row>
    <row r="55" spans="1:7" ht="13.5" thickBot="1">
      <c r="A55" s="180" t="s">
        <v>139</v>
      </c>
      <c r="B55" s="23" t="s">
        <v>58</v>
      </c>
      <c r="C55" s="29"/>
      <c r="D55" s="29"/>
      <c r="E55" s="29"/>
      <c r="F55" s="122">
        <f t="shared" si="1"/>
        <v>0</v>
      </c>
      <c r="G55" s="18"/>
    </row>
    <row r="56" spans="1:7" ht="13.5" thickBot="1">
      <c r="A56" s="181"/>
      <c r="B56" s="26" t="s">
        <v>59</v>
      </c>
      <c r="C56" s="30">
        <v>600</v>
      </c>
      <c r="D56" s="30"/>
      <c r="E56" s="30"/>
      <c r="F56" s="122">
        <f t="shared" si="1"/>
        <v>600</v>
      </c>
      <c r="G56" s="18"/>
    </row>
    <row r="57" spans="1:7" ht="13.5" thickBot="1">
      <c r="A57" s="182"/>
      <c r="B57" s="31" t="s">
        <v>60</v>
      </c>
      <c r="C57" s="32">
        <f>C56+C55</f>
        <v>600</v>
      </c>
      <c r="D57" s="32">
        <f>D56+D55</f>
        <v>0</v>
      </c>
      <c r="E57" s="32">
        <f>E56+E55</f>
        <v>0</v>
      </c>
      <c r="F57" s="122">
        <f t="shared" si="1"/>
        <v>600</v>
      </c>
      <c r="G57" s="18"/>
    </row>
    <row r="58" spans="1:7" ht="13.5" thickBot="1">
      <c r="A58" s="197" t="s">
        <v>65</v>
      </c>
      <c r="B58" s="33" t="s">
        <v>58</v>
      </c>
      <c r="C58" s="34">
        <v>381</v>
      </c>
      <c r="D58" s="34"/>
      <c r="E58" s="84"/>
      <c r="F58" s="42">
        <f t="shared" si="1"/>
        <v>381</v>
      </c>
      <c r="G58" s="18"/>
    </row>
    <row r="59" spans="1:7" ht="13.5" thickBot="1">
      <c r="A59" s="195"/>
      <c r="B59" s="26" t="s">
        <v>59</v>
      </c>
      <c r="C59" s="30"/>
      <c r="D59" s="30"/>
      <c r="E59" s="30"/>
      <c r="F59" s="25">
        <f t="shared" si="1"/>
        <v>0</v>
      </c>
      <c r="G59" s="18"/>
    </row>
    <row r="60" spans="1:7" ht="13.5" thickBot="1">
      <c r="A60" s="196"/>
      <c r="B60" s="31" t="s">
        <v>60</v>
      </c>
      <c r="C60" s="32">
        <f>C59+C58</f>
        <v>381</v>
      </c>
      <c r="D60" s="32">
        <f>D59+D58</f>
        <v>0</v>
      </c>
      <c r="E60" s="32">
        <f>E59+E58</f>
        <v>0</v>
      </c>
      <c r="F60" s="25">
        <f t="shared" si="1"/>
        <v>381</v>
      </c>
      <c r="G60" s="18"/>
    </row>
    <row r="61" spans="1:7" ht="13.5" thickBot="1">
      <c r="A61" s="180" t="s">
        <v>66</v>
      </c>
      <c r="B61" s="23" t="s">
        <v>58</v>
      </c>
      <c r="C61" s="24">
        <v>1920</v>
      </c>
      <c r="D61" s="24"/>
      <c r="E61" s="82"/>
      <c r="F61" s="25">
        <f t="shared" si="1"/>
        <v>1920</v>
      </c>
      <c r="G61" s="18"/>
    </row>
    <row r="62" spans="1:7" ht="13.5" thickBot="1">
      <c r="A62" s="181"/>
      <c r="B62" s="26" t="s">
        <v>59</v>
      </c>
      <c r="C62" s="30"/>
      <c r="D62" s="30"/>
      <c r="E62" s="30"/>
      <c r="F62" s="25">
        <f t="shared" si="1"/>
        <v>0</v>
      </c>
      <c r="G62" s="18"/>
    </row>
    <row r="63" spans="1:7" ht="13.5" thickBot="1">
      <c r="A63" s="182"/>
      <c r="B63" s="31" t="s">
        <v>60</v>
      </c>
      <c r="C63" s="43">
        <f>C62+C61</f>
        <v>1920</v>
      </c>
      <c r="D63" s="43">
        <f>D62+D61</f>
        <v>0</v>
      </c>
      <c r="E63" s="43">
        <f>E62+E61</f>
        <v>0</v>
      </c>
      <c r="F63" s="25">
        <f t="shared" si="1"/>
        <v>1920</v>
      </c>
      <c r="G63" s="18"/>
    </row>
    <row r="64" spans="1:7" ht="13.5" thickBot="1">
      <c r="A64" s="186" t="s">
        <v>140</v>
      </c>
      <c r="B64" s="23" t="s">
        <v>58</v>
      </c>
      <c r="C64" s="24"/>
      <c r="D64" s="24"/>
      <c r="E64" s="82"/>
      <c r="F64" s="25">
        <f t="shared" si="1"/>
        <v>0</v>
      </c>
      <c r="G64" s="18"/>
    </row>
    <row r="65" spans="1:7" ht="13.5" thickBot="1">
      <c r="A65" s="184"/>
      <c r="B65" s="26" t="s">
        <v>59</v>
      </c>
      <c r="C65" s="30">
        <v>360</v>
      </c>
      <c r="D65" s="30">
        <v>360</v>
      </c>
      <c r="E65" s="30"/>
      <c r="F65" s="25">
        <f t="shared" si="1"/>
        <v>720</v>
      </c>
      <c r="G65" s="18"/>
    </row>
    <row r="66" spans="1:7" ht="13.5" thickBot="1">
      <c r="A66" s="185"/>
      <c r="B66" s="31" t="s">
        <v>60</v>
      </c>
      <c r="C66" s="32">
        <f>C65+C64</f>
        <v>360</v>
      </c>
      <c r="D66" s="32">
        <f>D65+D64</f>
        <v>360</v>
      </c>
      <c r="E66" s="32">
        <f>E65+E64</f>
        <v>0</v>
      </c>
      <c r="F66" s="25">
        <f t="shared" si="1"/>
        <v>720</v>
      </c>
      <c r="G66" s="18"/>
    </row>
    <row r="67" spans="1:7" ht="13.5" thickBot="1">
      <c r="A67" s="186" t="s">
        <v>67</v>
      </c>
      <c r="B67" s="23" t="s">
        <v>58</v>
      </c>
      <c r="C67" s="24">
        <v>700</v>
      </c>
      <c r="D67" s="24"/>
      <c r="E67" s="82"/>
      <c r="F67" s="25">
        <f t="shared" si="1"/>
        <v>700</v>
      </c>
      <c r="G67" s="18"/>
    </row>
    <row r="68" spans="1:7" ht="13.5" thickBot="1">
      <c r="A68" s="184"/>
      <c r="B68" s="26" t="s">
        <v>59</v>
      </c>
      <c r="C68" s="19"/>
      <c r="D68" s="19">
        <v>1650</v>
      </c>
      <c r="E68" s="83"/>
      <c r="F68" s="25">
        <f aca="true" t="shared" si="2" ref="F68:F87">SUM(C68:E68)</f>
        <v>1650</v>
      </c>
      <c r="G68" s="18"/>
    </row>
    <row r="69" spans="1:7" ht="13.5" thickBot="1">
      <c r="A69" s="187"/>
      <c r="B69" s="27" t="s">
        <v>60</v>
      </c>
      <c r="C69" s="28">
        <f>C68+C67</f>
        <v>700</v>
      </c>
      <c r="D69" s="28">
        <f>D68+D67</f>
        <v>1650</v>
      </c>
      <c r="E69" s="28">
        <f>E68+E67</f>
        <v>0</v>
      </c>
      <c r="F69" s="122">
        <f t="shared" si="2"/>
        <v>2350</v>
      </c>
      <c r="G69" s="18"/>
    </row>
    <row r="70" spans="1:7" ht="13.5" thickBot="1">
      <c r="A70" s="180" t="s">
        <v>137</v>
      </c>
      <c r="B70" s="23" t="s">
        <v>58</v>
      </c>
      <c r="C70" s="29"/>
      <c r="D70" s="29"/>
      <c r="E70" s="29"/>
      <c r="F70" s="25">
        <f t="shared" si="2"/>
        <v>0</v>
      </c>
      <c r="G70" s="18"/>
    </row>
    <row r="71" spans="1:7" ht="13.5" thickBot="1">
      <c r="A71" s="181"/>
      <c r="B71" s="26" t="s">
        <v>59</v>
      </c>
      <c r="C71" s="30"/>
      <c r="D71" s="30">
        <v>1350</v>
      </c>
      <c r="E71" s="30"/>
      <c r="F71" s="25">
        <f t="shared" si="2"/>
        <v>1350</v>
      </c>
      <c r="G71" s="18"/>
    </row>
    <row r="72" spans="1:7" ht="13.5" thickBot="1">
      <c r="A72" s="182"/>
      <c r="B72" s="31" t="s">
        <v>60</v>
      </c>
      <c r="C72" s="32">
        <f>C71+C70</f>
        <v>0</v>
      </c>
      <c r="D72" s="32">
        <f>D71+D70</f>
        <v>1350</v>
      </c>
      <c r="E72" s="32">
        <f>E71+E70</f>
        <v>0</v>
      </c>
      <c r="F72" s="25">
        <f t="shared" si="2"/>
        <v>1350</v>
      </c>
      <c r="G72" s="18"/>
    </row>
    <row r="73" spans="1:7" ht="13.5" thickBot="1">
      <c r="A73" s="183" t="s">
        <v>17</v>
      </c>
      <c r="B73" s="33" t="s">
        <v>58</v>
      </c>
      <c r="C73" s="34">
        <v>150</v>
      </c>
      <c r="D73" s="34"/>
      <c r="E73" s="84"/>
      <c r="F73" s="42">
        <f t="shared" si="2"/>
        <v>150</v>
      </c>
      <c r="G73" s="18"/>
    </row>
    <row r="74" spans="1:7" ht="13.5" thickBot="1">
      <c r="A74" s="184"/>
      <c r="B74" s="26" t="s">
        <v>59</v>
      </c>
      <c r="C74" s="19">
        <v>1680</v>
      </c>
      <c r="D74" s="19">
        <v>1080</v>
      </c>
      <c r="E74" s="83"/>
      <c r="F74" s="25">
        <f t="shared" si="2"/>
        <v>2760</v>
      </c>
      <c r="G74" s="18"/>
    </row>
    <row r="75" spans="1:7" ht="13.5" thickBot="1">
      <c r="A75" s="185"/>
      <c r="B75" s="31" t="s">
        <v>60</v>
      </c>
      <c r="C75" s="32">
        <f>C74+C73</f>
        <v>1830</v>
      </c>
      <c r="D75" s="32">
        <f>D74+D73</f>
        <v>1080</v>
      </c>
      <c r="E75" s="32">
        <f>E74+E73</f>
        <v>0</v>
      </c>
      <c r="F75" s="25">
        <f t="shared" si="2"/>
        <v>2910</v>
      </c>
      <c r="G75" s="18"/>
    </row>
    <row r="76" spans="1:7" ht="13.5" thickBot="1">
      <c r="A76" s="194" t="s">
        <v>68</v>
      </c>
      <c r="B76" s="23" t="s">
        <v>58</v>
      </c>
      <c r="C76" s="24">
        <v>1152</v>
      </c>
      <c r="D76" s="24"/>
      <c r="E76" s="24">
        <f>2085+1830+702</f>
        <v>4617</v>
      </c>
      <c r="F76" s="25">
        <f t="shared" si="2"/>
        <v>5769</v>
      </c>
      <c r="G76" s="18"/>
    </row>
    <row r="77" spans="1:7" ht="13.5" thickBot="1">
      <c r="A77" s="195"/>
      <c r="B77" s="26" t="s">
        <v>59</v>
      </c>
      <c r="C77" s="30">
        <f>2250+1440</f>
        <v>3690</v>
      </c>
      <c r="D77" s="30"/>
      <c r="E77" s="30"/>
      <c r="F77" s="25">
        <f t="shared" si="2"/>
        <v>3690</v>
      </c>
      <c r="G77" s="18"/>
    </row>
    <row r="78" spans="1:7" ht="13.5" thickBot="1">
      <c r="A78" s="196"/>
      <c r="B78" s="31" t="s">
        <v>60</v>
      </c>
      <c r="C78" s="32">
        <f>C77+C76</f>
        <v>4842</v>
      </c>
      <c r="D78" s="32">
        <f>D77+D76</f>
        <v>0</v>
      </c>
      <c r="E78" s="32">
        <f>E77+E76</f>
        <v>4617</v>
      </c>
      <c r="F78" s="25">
        <f t="shared" si="2"/>
        <v>9459</v>
      </c>
      <c r="G78" s="18"/>
    </row>
    <row r="79" spans="1:7" ht="13.5" thickBot="1">
      <c r="A79" s="186" t="s">
        <v>69</v>
      </c>
      <c r="B79" s="23" t="s">
        <v>58</v>
      </c>
      <c r="C79" s="24"/>
      <c r="D79" s="24"/>
      <c r="E79" s="82"/>
      <c r="F79" s="25">
        <f t="shared" si="2"/>
        <v>0</v>
      </c>
      <c r="G79" s="18"/>
    </row>
    <row r="80" spans="1:7" ht="13.5" thickBot="1">
      <c r="A80" s="184"/>
      <c r="B80" s="26" t="s">
        <v>59</v>
      </c>
      <c r="C80" s="30">
        <v>180</v>
      </c>
      <c r="D80" s="30"/>
      <c r="E80" s="30"/>
      <c r="F80" s="25">
        <f t="shared" si="2"/>
        <v>180</v>
      </c>
      <c r="G80" s="18"/>
    </row>
    <row r="81" spans="1:7" ht="13.5" thickBot="1">
      <c r="A81" s="185"/>
      <c r="B81" s="31" t="s">
        <v>60</v>
      </c>
      <c r="C81" s="32">
        <f>C80+C79</f>
        <v>180</v>
      </c>
      <c r="D81" s="32">
        <f>D80+D79</f>
        <v>0</v>
      </c>
      <c r="E81" s="32">
        <f>E80+E79</f>
        <v>0</v>
      </c>
      <c r="F81" s="25">
        <f t="shared" si="2"/>
        <v>180</v>
      </c>
      <c r="G81" s="18"/>
    </row>
    <row r="82" spans="1:7" ht="13.5" thickBot="1">
      <c r="A82" s="186" t="s">
        <v>70</v>
      </c>
      <c r="B82" s="23" t="s">
        <v>58</v>
      </c>
      <c r="C82" s="24"/>
      <c r="D82" s="24"/>
      <c r="E82" s="82"/>
      <c r="F82" s="25">
        <f t="shared" si="2"/>
        <v>0</v>
      </c>
      <c r="G82" s="18"/>
    </row>
    <row r="83" spans="1:7" ht="13.5" thickBot="1">
      <c r="A83" s="184"/>
      <c r="B83" s="26" t="s">
        <v>59</v>
      </c>
      <c r="C83" s="30">
        <v>240</v>
      </c>
      <c r="D83" s="30"/>
      <c r="E83" s="30"/>
      <c r="F83" s="25">
        <f t="shared" si="2"/>
        <v>240</v>
      </c>
      <c r="G83" s="18"/>
    </row>
    <row r="84" spans="1:7" ht="13.5" thickBot="1">
      <c r="A84" s="185"/>
      <c r="B84" s="31" t="s">
        <v>60</v>
      </c>
      <c r="C84" s="32">
        <f>C83+C82</f>
        <v>240</v>
      </c>
      <c r="D84" s="32">
        <f>D83+D82</f>
        <v>0</v>
      </c>
      <c r="E84" s="32">
        <f>E83+E82</f>
        <v>0</v>
      </c>
      <c r="F84" s="25">
        <f t="shared" si="2"/>
        <v>240</v>
      </c>
      <c r="G84" s="18"/>
    </row>
    <row r="85" spans="1:7" ht="13.5" thickBot="1">
      <c r="A85" s="186" t="s">
        <v>71</v>
      </c>
      <c r="B85" s="23" t="s">
        <v>58</v>
      </c>
      <c r="C85" s="102">
        <v>2943</v>
      </c>
      <c r="D85" s="39"/>
      <c r="E85" s="88"/>
      <c r="F85" s="25">
        <f t="shared" si="2"/>
        <v>2943</v>
      </c>
      <c r="G85" s="18"/>
    </row>
    <row r="86" spans="1:7" ht="13.5" thickBot="1">
      <c r="A86" s="184"/>
      <c r="B86" s="26" t="s">
        <v>59</v>
      </c>
      <c r="C86" s="102">
        <v>600</v>
      </c>
      <c r="D86" s="102">
        <v>600</v>
      </c>
      <c r="E86" s="87"/>
      <c r="F86" s="25">
        <f t="shared" si="2"/>
        <v>1200</v>
      </c>
      <c r="G86" s="18"/>
    </row>
    <row r="87" spans="1:7" ht="13.5" thickBot="1">
      <c r="A87" s="185"/>
      <c r="B87" s="31" t="s">
        <v>60</v>
      </c>
      <c r="C87" s="32">
        <f>C86+C85</f>
        <v>3543</v>
      </c>
      <c r="D87" s="32">
        <f>D86+D85</f>
        <v>600</v>
      </c>
      <c r="E87" s="32">
        <f>E86+E85</f>
        <v>0</v>
      </c>
      <c r="F87" s="25">
        <f t="shared" si="2"/>
        <v>4143</v>
      </c>
      <c r="G87" s="18"/>
    </row>
    <row r="88" spans="1:7" ht="12.75">
      <c r="A88" s="191" t="s">
        <v>72</v>
      </c>
      <c r="B88" s="93" t="s">
        <v>58</v>
      </c>
      <c r="C88" s="89">
        <f>C85+C82+C79+C76+C73+C67+C64+C61+C58+C52+C49+C46+C43+C40+C37+C34+C31+C25+C22+C19+C10+C13+C7+C4</f>
        <v>19107</v>
      </c>
      <c r="D88" s="89">
        <f>D85+D82+D79+D76+D73+D67+D64+D61+D58+D52+D49+D46+D43+D40+D37+D34+D31+D25+D22+D19+D10+D13+D7+D4</f>
        <v>0</v>
      </c>
      <c r="E88" s="173">
        <f>E85+E82+E79+E76+E73+E67+E64+E61+E58+E52+E49+E46+E43+E40+E37+E34+E31+E25+E22+E19+E10+E13+E7+E4</f>
        <v>4617</v>
      </c>
      <c r="F88" s="176">
        <f>F85+F82+F79+F76+F73+F67+F64+F61+F58+F52+F49+F46+F43+F40+F37+F34+F31+F25+F22+F19+F10+F13+F7+F4+F16+F70+F55+F28</f>
        <v>23724</v>
      </c>
      <c r="G88" s="18"/>
    </row>
    <row r="89" spans="1:7" ht="12.75">
      <c r="A89" s="192"/>
      <c r="B89" s="94" t="s">
        <v>59</v>
      </c>
      <c r="C89" s="90">
        <f aca="true" t="shared" si="3" ref="C89:E90">C86+C83+C80+C77+C74+C68+C65+C62+C59+C53+C50+C47+C44+C41+C38+C35+C32+C26+C23+C20+C14+C11+C8+C5</f>
        <v>38480</v>
      </c>
      <c r="D89" s="90">
        <f t="shared" si="3"/>
        <v>13390</v>
      </c>
      <c r="E89" s="174">
        <f t="shared" si="3"/>
        <v>0</v>
      </c>
      <c r="F89" s="177">
        <f>F86+F83+F80+F77+F74+F68+F65+F62+F59+F53+F50+F47+F44+F41+F38+F35+F32+F26+F23+F20+F14+F11+F8+F5+F17+F71+F56+F29</f>
        <v>54400</v>
      </c>
      <c r="G89" s="18"/>
    </row>
    <row r="90" spans="1:7" ht="13.5" thickBot="1">
      <c r="A90" s="193"/>
      <c r="B90" s="95" t="s">
        <v>60</v>
      </c>
      <c r="C90" s="91">
        <f t="shared" si="3"/>
        <v>57587</v>
      </c>
      <c r="D90" s="91">
        <f t="shared" si="3"/>
        <v>13390</v>
      </c>
      <c r="E90" s="175">
        <f t="shared" si="3"/>
        <v>4617</v>
      </c>
      <c r="F90" s="178">
        <f>F87+F84+F81+F78+F75+F69+F66+F63+F60+F54+F51+F48+F45+F42+F39+F36+F33+F27+F24+F21+F15+F12+F9+F6+F18+F72+F57+F30</f>
        <v>78124</v>
      </c>
      <c r="G90" s="18"/>
    </row>
    <row r="91" spans="3:5" ht="12.75">
      <c r="C91" s="18"/>
      <c r="D91" s="18"/>
      <c r="E91" s="18"/>
    </row>
    <row r="92" spans="3:5" ht="12.75">
      <c r="C92" s="18"/>
      <c r="D92" s="18"/>
      <c r="E92" s="18"/>
    </row>
    <row r="93" ht="12.75">
      <c r="F93" s="18"/>
    </row>
    <row r="94" spans="3:5" ht="15.75">
      <c r="C94" s="105"/>
      <c r="D94" s="105"/>
      <c r="E94" s="105"/>
    </row>
  </sheetData>
  <sheetProtection/>
  <mergeCells count="31">
    <mergeCell ref="A61:A63"/>
    <mergeCell ref="A79:A81"/>
    <mergeCell ref="A70:A72"/>
    <mergeCell ref="A40:A42"/>
    <mergeCell ref="A49:A51"/>
    <mergeCell ref="A34:A36"/>
    <mergeCell ref="A64:A66"/>
    <mergeCell ref="A43:A45"/>
    <mergeCell ref="A52:A54"/>
    <mergeCell ref="A55:A57"/>
    <mergeCell ref="A58:A60"/>
    <mergeCell ref="A1:F1"/>
    <mergeCell ref="A2:F2"/>
    <mergeCell ref="A4:A6"/>
    <mergeCell ref="A7:A9"/>
    <mergeCell ref="A88:A90"/>
    <mergeCell ref="A82:A84"/>
    <mergeCell ref="A85:A87"/>
    <mergeCell ref="A67:A69"/>
    <mergeCell ref="A73:A75"/>
    <mergeCell ref="A76:A78"/>
    <mergeCell ref="A28:A30"/>
    <mergeCell ref="A46:A48"/>
    <mergeCell ref="A37:A39"/>
    <mergeCell ref="A10:A12"/>
    <mergeCell ref="A13:A15"/>
    <mergeCell ref="A16:A18"/>
    <mergeCell ref="A19:A21"/>
    <mergeCell ref="A22:A24"/>
    <mergeCell ref="A25:A27"/>
    <mergeCell ref="A31:A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I80" sqref="I80"/>
    </sheetView>
  </sheetViews>
  <sheetFormatPr defaultColWidth="9.140625" defaultRowHeight="12.75"/>
  <cols>
    <col min="1" max="1" width="15.57421875" style="0" customWidth="1"/>
    <col min="2" max="2" width="14.140625" style="0" customWidth="1"/>
    <col min="4" max="4" width="11.421875" style="0" customWidth="1"/>
    <col min="5" max="5" width="11.8515625" style="92" customWidth="1"/>
  </cols>
  <sheetData>
    <row r="1" spans="1:6" ht="12.75">
      <c r="A1" s="188" t="s">
        <v>108</v>
      </c>
      <c r="B1" s="189"/>
      <c r="C1" s="189"/>
      <c r="D1" s="189"/>
      <c r="E1" s="189"/>
      <c r="F1" s="189"/>
    </row>
    <row r="2" spans="1:6" ht="13.5" thickBot="1">
      <c r="A2" s="190" t="s">
        <v>129</v>
      </c>
      <c r="B2" s="190"/>
      <c r="C2" s="190"/>
      <c r="D2" s="190"/>
      <c r="E2" s="190"/>
      <c r="F2" s="190"/>
    </row>
    <row r="3" spans="1:6" ht="23.25" thickBot="1">
      <c r="A3" s="20" t="s">
        <v>56</v>
      </c>
      <c r="B3" s="21"/>
      <c r="C3" s="68">
        <v>1</v>
      </c>
      <c r="D3" s="68">
        <v>2</v>
      </c>
      <c r="E3" s="124" t="s">
        <v>127</v>
      </c>
      <c r="F3" s="151" t="s">
        <v>57</v>
      </c>
    </row>
    <row r="4" spans="1:6" ht="13.5" thickBot="1">
      <c r="A4" s="186" t="s">
        <v>55</v>
      </c>
      <c r="B4" s="23" t="s">
        <v>58</v>
      </c>
      <c r="C4" s="49">
        <f>2060-C68</f>
        <v>1920</v>
      </c>
      <c r="D4" s="49"/>
      <c r="E4" s="125"/>
      <c r="F4" s="25">
        <f aca="true" t="shared" si="0" ref="F4:F33">SUM(C4:E4)</f>
        <v>1920</v>
      </c>
    </row>
    <row r="5" spans="1:6" ht="13.5" thickBot="1">
      <c r="A5" s="184"/>
      <c r="B5" s="26" t="s">
        <v>59</v>
      </c>
      <c r="C5" s="50">
        <v>700</v>
      </c>
      <c r="D5" s="50"/>
      <c r="E5" s="126"/>
      <c r="F5" s="25">
        <f t="shared" si="0"/>
        <v>700</v>
      </c>
    </row>
    <row r="6" spans="1:6" ht="13.5" thickBot="1">
      <c r="A6" s="187"/>
      <c r="B6" s="27" t="s">
        <v>60</v>
      </c>
      <c r="C6" s="51">
        <f>C5+C4</f>
        <v>2620</v>
      </c>
      <c r="D6" s="51">
        <f>D5+D4</f>
        <v>0</v>
      </c>
      <c r="E6" s="127">
        <f>E5+E4</f>
        <v>0</v>
      </c>
      <c r="F6" s="25">
        <f t="shared" si="0"/>
        <v>2620</v>
      </c>
    </row>
    <row r="7" spans="1:6" ht="13.5" thickBot="1">
      <c r="A7" s="186" t="s">
        <v>123</v>
      </c>
      <c r="B7" s="23" t="s">
        <v>58</v>
      </c>
      <c r="C7" s="52"/>
      <c r="D7" s="52"/>
      <c r="E7" s="128"/>
      <c r="F7" s="25">
        <f t="shared" si="0"/>
        <v>0</v>
      </c>
    </row>
    <row r="8" spans="1:6" ht="13.5" thickBot="1">
      <c r="A8" s="184"/>
      <c r="B8" s="26" t="s">
        <v>59</v>
      </c>
      <c r="C8" s="54"/>
      <c r="D8" s="54"/>
      <c r="E8" s="129"/>
      <c r="F8" s="25">
        <f t="shared" si="0"/>
        <v>0</v>
      </c>
    </row>
    <row r="9" spans="1:6" ht="13.5" thickBot="1">
      <c r="A9" s="185"/>
      <c r="B9" s="31" t="s">
        <v>60</v>
      </c>
      <c r="C9" s="56">
        <f>C8+C7</f>
        <v>0</v>
      </c>
      <c r="D9" s="56">
        <f>D8+D7</f>
        <v>0</v>
      </c>
      <c r="E9" s="130">
        <f>E8+E7</f>
        <v>0</v>
      </c>
      <c r="F9" s="35">
        <f t="shared" si="0"/>
        <v>0</v>
      </c>
    </row>
    <row r="10" spans="1:6" ht="13.5" thickBot="1">
      <c r="A10" s="183" t="s">
        <v>61</v>
      </c>
      <c r="B10" s="33" t="s">
        <v>58</v>
      </c>
      <c r="C10" s="57">
        <f>1126.9-C13</f>
        <v>1126.9</v>
      </c>
      <c r="D10" s="57"/>
      <c r="E10" s="131"/>
      <c r="F10" s="42">
        <f t="shared" si="0"/>
        <v>1126.9</v>
      </c>
    </row>
    <row r="11" spans="1:6" ht="13.5" thickBot="1">
      <c r="A11" s="184"/>
      <c r="B11" s="26" t="s">
        <v>59</v>
      </c>
      <c r="C11" s="50"/>
      <c r="D11" s="96">
        <v>1650</v>
      </c>
      <c r="E11" s="126"/>
      <c r="F11" s="25">
        <f t="shared" si="0"/>
        <v>1650</v>
      </c>
    </row>
    <row r="12" spans="1:6" ht="13.5" thickBot="1">
      <c r="A12" s="187"/>
      <c r="B12" s="27" t="s">
        <v>60</v>
      </c>
      <c r="C12" s="51">
        <f>C11+C10</f>
        <v>1126.9</v>
      </c>
      <c r="D12" s="51">
        <f>D11+D10</f>
        <v>1650</v>
      </c>
      <c r="E12" s="127">
        <f>E11+E10</f>
        <v>0</v>
      </c>
      <c r="F12" s="25">
        <f t="shared" si="0"/>
        <v>2776.9</v>
      </c>
    </row>
    <row r="13" spans="1:6" ht="13.5" thickBot="1">
      <c r="A13" s="186" t="s">
        <v>14</v>
      </c>
      <c r="B13" s="23" t="s">
        <v>58</v>
      </c>
      <c r="C13" s="52"/>
      <c r="D13" s="52"/>
      <c r="E13" s="128"/>
      <c r="F13" s="25">
        <f t="shared" si="0"/>
        <v>0</v>
      </c>
    </row>
    <row r="14" spans="1:6" ht="13.5" thickBot="1">
      <c r="A14" s="184"/>
      <c r="B14" s="26" t="s">
        <v>59</v>
      </c>
      <c r="C14" s="54">
        <v>750</v>
      </c>
      <c r="D14" s="54"/>
      <c r="E14" s="132"/>
      <c r="F14" s="25">
        <f t="shared" si="0"/>
        <v>750</v>
      </c>
    </row>
    <row r="15" spans="1:6" ht="13.5" thickBot="1">
      <c r="A15" s="185"/>
      <c r="B15" s="31" t="s">
        <v>60</v>
      </c>
      <c r="C15" s="56">
        <f>C14+C13</f>
        <v>750</v>
      </c>
      <c r="D15" s="56">
        <f>D14+D13</f>
        <v>0</v>
      </c>
      <c r="E15" s="130">
        <f>E14+E13</f>
        <v>0</v>
      </c>
      <c r="F15" s="35">
        <f t="shared" si="0"/>
        <v>750</v>
      </c>
    </row>
    <row r="16" spans="1:6" ht="13.5" thickBot="1">
      <c r="A16" s="180" t="s">
        <v>136</v>
      </c>
      <c r="B16" s="23" t="s">
        <v>58</v>
      </c>
      <c r="C16" s="53"/>
      <c r="D16" s="97"/>
      <c r="E16" s="133"/>
      <c r="F16" s="35">
        <f t="shared" si="0"/>
        <v>0</v>
      </c>
    </row>
    <row r="17" spans="1:6" ht="13.5" thickBot="1">
      <c r="A17" s="181"/>
      <c r="B17" s="26" t="s">
        <v>59</v>
      </c>
      <c r="C17" s="54">
        <v>80</v>
      </c>
      <c r="D17" s="54"/>
      <c r="E17" s="129"/>
      <c r="F17" s="35">
        <f t="shared" si="0"/>
        <v>80</v>
      </c>
    </row>
    <row r="18" spans="1:6" ht="13.5" thickBot="1">
      <c r="A18" s="182"/>
      <c r="B18" s="31" t="s">
        <v>60</v>
      </c>
      <c r="C18" s="56">
        <f>C17+C16</f>
        <v>80</v>
      </c>
      <c r="D18" s="56">
        <f>D17+D16</f>
        <v>0</v>
      </c>
      <c r="E18" s="134">
        <f>E17+E16</f>
        <v>0</v>
      </c>
      <c r="F18" s="35">
        <f t="shared" si="0"/>
        <v>80</v>
      </c>
    </row>
    <row r="19" spans="1:6" ht="13.5" thickBot="1">
      <c r="A19" s="183" t="s">
        <v>120</v>
      </c>
      <c r="B19" s="33" t="s">
        <v>58</v>
      </c>
      <c r="C19" s="100">
        <v>200</v>
      </c>
      <c r="D19" s="100"/>
      <c r="E19" s="135"/>
      <c r="F19" s="42">
        <f t="shared" si="0"/>
        <v>200</v>
      </c>
    </row>
    <row r="20" spans="1:6" ht="13.5" thickBot="1">
      <c r="A20" s="184"/>
      <c r="B20" s="26" t="s">
        <v>59</v>
      </c>
      <c r="C20" s="59"/>
      <c r="D20" s="59"/>
      <c r="E20" s="136"/>
      <c r="F20" s="25">
        <f t="shared" si="0"/>
        <v>0</v>
      </c>
    </row>
    <row r="21" spans="1:6" ht="13.5" thickBot="1">
      <c r="A21" s="185"/>
      <c r="B21" s="31" t="s">
        <v>60</v>
      </c>
      <c r="C21" s="56">
        <f>C20+C19</f>
        <v>200</v>
      </c>
      <c r="D21" s="56">
        <f>D20+D19</f>
        <v>0</v>
      </c>
      <c r="E21" s="130">
        <f>E20+E19</f>
        <v>0</v>
      </c>
      <c r="F21" s="25">
        <f t="shared" si="0"/>
        <v>200</v>
      </c>
    </row>
    <row r="22" spans="1:6" ht="13.5" thickBot="1">
      <c r="A22" s="186" t="s">
        <v>15</v>
      </c>
      <c r="B22" s="23" t="s">
        <v>58</v>
      </c>
      <c r="C22" s="52">
        <f>560-C19</f>
        <v>360</v>
      </c>
      <c r="D22" s="52"/>
      <c r="E22" s="128"/>
      <c r="F22" s="25">
        <f t="shared" si="0"/>
        <v>360</v>
      </c>
    </row>
    <row r="23" spans="1:6" ht="13.5" thickBot="1">
      <c r="A23" s="184"/>
      <c r="B23" s="26" t="s">
        <v>59</v>
      </c>
      <c r="C23" s="59"/>
      <c r="D23" s="59"/>
      <c r="E23" s="136"/>
      <c r="F23" s="25">
        <f t="shared" si="0"/>
        <v>0</v>
      </c>
    </row>
    <row r="24" spans="1:6" ht="13.5" thickBot="1">
      <c r="A24" s="185"/>
      <c r="B24" s="31" t="s">
        <v>60</v>
      </c>
      <c r="C24" s="56">
        <f>C23+C22</f>
        <v>360</v>
      </c>
      <c r="D24" s="56">
        <f>D23+D22</f>
        <v>0</v>
      </c>
      <c r="E24" s="130">
        <f>E23+E22</f>
        <v>0</v>
      </c>
      <c r="F24" s="25">
        <f t="shared" si="0"/>
        <v>360</v>
      </c>
    </row>
    <row r="25" spans="1:6" ht="13.5" thickBot="1">
      <c r="A25" s="186" t="s">
        <v>121</v>
      </c>
      <c r="B25" s="23" t="s">
        <v>58</v>
      </c>
      <c r="C25" s="52"/>
      <c r="D25" s="52"/>
      <c r="E25" s="128"/>
      <c r="F25" s="25">
        <f t="shared" si="0"/>
        <v>0</v>
      </c>
    </row>
    <row r="26" spans="1:6" ht="13.5" thickBot="1">
      <c r="A26" s="184"/>
      <c r="B26" s="26" t="s">
        <v>59</v>
      </c>
      <c r="C26" s="54"/>
      <c r="D26" s="54"/>
      <c r="E26" s="129"/>
      <c r="F26" s="25">
        <f t="shared" si="0"/>
        <v>0</v>
      </c>
    </row>
    <row r="27" spans="1:6" ht="13.5" thickBot="1">
      <c r="A27" s="187"/>
      <c r="B27" s="27" t="s">
        <v>60</v>
      </c>
      <c r="C27" s="55">
        <f>C26+C25</f>
        <v>0</v>
      </c>
      <c r="D27" s="55">
        <f>D26+D25</f>
        <v>0</v>
      </c>
      <c r="E27" s="137">
        <f>E26+E25</f>
        <v>0</v>
      </c>
      <c r="F27" s="122">
        <f t="shared" si="0"/>
        <v>0</v>
      </c>
    </row>
    <row r="28" spans="1:6" ht="13.5" thickBot="1">
      <c r="A28" s="180" t="s">
        <v>141</v>
      </c>
      <c r="B28" s="23" t="s">
        <v>58</v>
      </c>
      <c r="C28" s="53"/>
      <c r="D28" s="53"/>
      <c r="E28" s="133"/>
      <c r="F28" s="122">
        <f t="shared" si="0"/>
        <v>0</v>
      </c>
    </row>
    <row r="29" spans="1:6" ht="13.5" thickBot="1">
      <c r="A29" s="181"/>
      <c r="B29" s="26" t="s">
        <v>59</v>
      </c>
      <c r="C29" s="54">
        <v>60</v>
      </c>
      <c r="D29" s="54"/>
      <c r="E29" s="129"/>
      <c r="F29" s="122">
        <f t="shared" si="0"/>
        <v>60</v>
      </c>
    </row>
    <row r="30" spans="1:6" ht="13.5" thickBot="1">
      <c r="A30" s="182"/>
      <c r="B30" s="31" t="s">
        <v>60</v>
      </c>
      <c r="C30" s="56">
        <f>C29+C28</f>
        <v>60</v>
      </c>
      <c r="D30" s="56">
        <f>D29+D28</f>
        <v>0</v>
      </c>
      <c r="E30" s="134">
        <f>E29+E28</f>
        <v>0</v>
      </c>
      <c r="F30" s="122">
        <f t="shared" si="0"/>
        <v>60</v>
      </c>
    </row>
    <row r="31" spans="1:6" ht="13.5" thickBot="1">
      <c r="A31" s="183" t="s">
        <v>62</v>
      </c>
      <c r="B31" s="33" t="s">
        <v>58</v>
      </c>
      <c r="C31" s="121"/>
      <c r="D31" s="121"/>
      <c r="E31" s="138"/>
      <c r="F31" s="42">
        <f t="shared" si="0"/>
        <v>0</v>
      </c>
    </row>
    <row r="32" spans="1:6" ht="13.5" thickBot="1">
      <c r="A32" s="184"/>
      <c r="B32" s="26" t="s">
        <v>59</v>
      </c>
      <c r="C32" s="54">
        <v>60</v>
      </c>
      <c r="D32" s="54"/>
      <c r="E32" s="139"/>
      <c r="F32" s="25">
        <f t="shared" si="0"/>
        <v>60</v>
      </c>
    </row>
    <row r="33" spans="1:6" ht="12.75" customHeight="1" thickBot="1">
      <c r="A33" s="185"/>
      <c r="B33" s="31" t="s">
        <v>60</v>
      </c>
      <c r="C33" s="56">
        <f>C32+C31</f>
        <v>60</v>
      </c>
      <c r="D33" s="56">
        <f>D32+D31</f>
        <v>0</v>
      </c>
      <c r="E33" s="130">
        <f>E32+E31</f>
        <v>0</v>
      </c>
      <c r="F33" s="35">
        <f t="shared" si="0"/>
        <v>60</v>
      </c>
    </row>
    <row r="34" spans="1:6" ht="13.5" hidden="1" thickBot="1">
      <c r="A34" s="123"/>
      <c r="B34" s="37"/>
      <c r="C34" s="60"/>
      <c r="D34" s="60"/>
      <c r="E34" s="98"/>
      <c r="F34" s="152"/>
    </row>
    <row r="35" spans="1:6" ht="13.5" thickBot="1">
      <c r="A35" s="186" t="s">
        <v>124</v>
      </c>
      <c r="B35" s="23" t="s">
        <v>58</v>
      </c>
      <c r="C35" s="52"/>
      <c r="D35" s="52"/>
      <c r="E35" s="128"/>
      <c r="F35" s="25">
        <f aca="true" t="shared" si="1" ref="F35:F66">SUM(C35:E35)</f>
        <v>0</v>
      </c>
    </row>
    <row r="36" spans="1:6" ht="13.5" thickBot="1">
      <c r="A36" s="184"/>
      <c r="B36" s="26" t="s">
        <v>59</v>
      </c>
      <c r="C36" s="59"/>
      <c r="D36" s="59"/>
      <c r="E36" s="136"/>
      <c r="F36" s="25">
        <f t="shared" si="1"/>
        <v>0</v>
      </c>
    </row>
    <row r="37" spans="1:6" ht="13.5" thickBot="1">
      <c r="A37" s="185"/>
      <c r="B37" s="31" t="s">
        <v>60</v>
      </c>
      <c r="C37" s="56">
        <f>C36+C35</f>
        <v>0</v>
      </c>
      <c r="D37" s="56">
        <f>D36+D35</f>
        <v>0</v>
      </c>
      <c r="E37" s="130">
        <f>E36+E35</f>
        <v>0</v>
      </c>
      <c r="F37" s="35">
        <f t="shared" si="1"/>
        <v>0</v>
      </c>
    </row>
    <row r="38" spans="1:6" ht="13.5" thickBot="1">
      <c r="A38" s="186" t="s">
        <v>63</v>
      </c>
      <c r="B38" s="23" t="s">
        <v>58</v>
      </c>
      <c r="C38" s="52"/>
      <c r="D38" s="52"/>
      <c r="E38" s="128"/>
      <c r="F38" s="25">
        <f t="shared" si="1"/>
        <v>0</v>
      </c>
    </row>
    <row r="39" spans="1:6" ht="13.5" thickBot="1">
      <c r="A39" s="184"/>
      <c r="B39" s="26" t="s">
        <v>59</v>
      </c>
      <c r="C39" s="54">
        <v>2550</v>
      </c>
      <c r="D39" s="54"/>
      <c r="E39" s="129"/>
      <c r="F39" s="25">
        <f t="shared" si="1"/>
        <v>2550</v>
      </c>
    </row>
    <row r="40" spans="1:6" ht="13.5" thickBot="1">
      <c r="A40" s="187"/>
      <c r="B40" s="27" t="s">
        <v>60</v>
      </c>
      <c r="C40" s="55">
        <f>C39+C38</f>
        <v>2550</v>
      </c>
      <c r="D40" s="55">
        <f>D39+D38</f>
        <v>0</v>
      </c>
      <c r="E40" s="137">
        <f>E39+E38</f>
        <v>0</v>
      </c>
      <c r="F40" s="122">
        <f t="shared" si="1"/>
        <v>2550</v>
      </c>
    </row>
    <row r="41" spans="1:6" ht="13.5" thickBot="1">
      <c r="A41" s="186" t="s">
        <v>131</v>
      </c>
      <c r="B41" s="23" t="s">
        <v>58</v>
      </c>
      <c r="C41" s="52">
        <v>67</v>
      </c>
      <c r="D41" s="52"/>
      <c r="E41" s="128"/>
      <c r="F41" s="25">
        <f t="shared" si="1"/>
        <v>67</v>
      </c>
    </row>
    <row r="42" spans="1:6" ht="13.5" thickBot="1">
      <c r="A42" s="184"/>
      <c r="B42" s="26" t="s">
        <v>59</v>
      </c>
      <c r="C42" s="54">
        <v>280</v>
      </c>
      <c r="D42" s="54"/>
      <c r="E42" s="129"/>
      <c r="F42" s="25">
        <f t="shared" si="1"/>
        <v>280</v>
      </c>
    </row>
    <row r="43" spans="1:6" ht="13.5" thickBot="1">
      <c r="A43" s="185"/>
      <c r="B43" s="31" t="s">
        <v>60</v>
      </c>
      <c r="C43" s="56">
        <f>C42+C41</f>
        <v>347</v>
      </c>
      <c r="D43" s="56">
        <f>D42+D41</f>
        <v>0</v>
      </c>
      <c r="E43" s="130">
        <f>E42+E41</f>
        <v>0</v>
      </c>
      <c r="F43" s="35">
        <f t="shared" si="1"/>
        <v>347</v>
      </c>
    </row>
    <row r="44" spans="1:6" ht="13.5" thickBot="1">
      <c r="A44" s="183" t="s">
        <v>64</v>
      </c>
      <c r="B44" s="33" t="s">
        <v>58</v>
      </c>
      <c r="C44" s="100"/>
      <c r="D44" s="40"/>
      <c r="E44" s="140"/>
      <c r="F44" s="42">
        <f t="shared" si="1"/>
        <v>0</v>
      </c>
    </row>
    <row r="45" spans="1:6" ht="13.5" thickBot="1">
      <c r="A45" s="184"/>
      <c r="B45" s="26" t="s">
        <v>59</v>
      </c>
      <c r="C45" s="40"/>
      <c r="D45" s="40">
        <v>500</v>
      </c>
      <c r="E45" s="141"/>
      <c r="F45" s="25">
        <f t="shared" si="1"/>
        <v>500</v>
      </c>
    </row>
    <row r="46" spans="1:6" ht="13.5" thickBot="1">
      <c r="A46" s="184"/>
      <c r="B46" s="101" t="s">
        <v>60</v>
      </c>
      <c r="C46" s="58">
        <f>C45+C44</f>
        <v>0</v>
      </c>
      <c r="D46" s="58">
        <f>D45+D44</f>
        <v>500</v>
      </c>
      <c r="E46" s="142">
        <f>E45+E44</f>
        <v>0</v>
      </c>
      <c r="F46" s="25">
        <f t="shared" si="1"/>
        <v>500</v>
      </c>
    </row>
    <row r="47" spans="1:6" ht="13.5" thickBot="1">
      <c r="A47" s="183" t="s">
        <v>125</v>
      </c>
      <c r="B47" s="33" t="s">
        <v>58</v>
      </c>
      <c r="C47" s="100"/>
      <c r="D47" s="100"/>
      <c r="E47" s="135"/>
      <c r="F47" s="25">
        <f t="shared" si="1"/>
        <v>0</v>
      </c>
    </row>
    <row r="48" spans="1:6" ht="13.5" thickBot="1">
      <c r="A48" s="184"/>
      <c r="B48" s="26" t="s">
        <v>59</v>
      </c>
      <c r="C48" s="54">
        <v>100</v>
      </c>
      <c r="D48" s="54"/>
      <c r="E48" s="129"/>
      <c r="F48" s="25">
        <f t="shared" si="1"/>
        <v>100</v>
      </c>
    </row>
    <row r="49" spans="1:6" ht="13.5" thickBot="1">
      <c r="A49" s="184"/>
      <c r="B49" s="31" t="s">
        <v>60</v>
      </c>
      <c r="C49" s="56">
        <f>C48+C47</f>
        <v>100</v>
      </c>
      <c r="D49" s="56">
        <f>D48+D47</f>
        <v>0</v>
      </c>
      <c r="E49" s="130">
        <f>E48+E47</f>
        <v>0</v>
      </c>
      <c r="F49" s="25">
        <f t="shared" si="1"/>
        <v>100</v>
      </c>
    </row>
    <row r="50" spans="1:6" ht="13.5" thickBot="1">
      <c r="A50" s="186" t="s">
        <v>18</v>
      </c>
      <c r="B50" s="23" t="s">
        <v>58</v>
      </c>
      <c r="C50" s="52"/>
      <c r="D50" s="52"/>
      <c r="E50" s="128"/>
      <c r="F50" s="25">
        <f t="shared" si="1"/>
        <v>0</v>
      </c>
    </row>
    <row r="51" spans="1:6" ht="13.5" thickBot="1">
      <c r="A51" s="184"/>
      <c r="B51" s="26" t="s">
        <v>59</v>
      </c>
      <c r="C51" s="59">
        <v>630</v>
      </c>
      <c r="D51" s="59"/>
      <c r="E51" s="136"/>
      <c r="F51" s="25">
        <f t="shared" si="1"/>
        <v>630</v>
      </c>
    </row>
    <row r="52" spans="1:6" ht="13.5" thickBot="1">
      <c r="A52" s="185"/>
      <c r="B52" s="31" t="s">
        <v>60</v>
      </c>
      <c r="C52" s="56">
        <f>C51+C50</f>
        <v>630</v>
      </c>
      <c r="D52" s="56">
        <f>D51+D50</f>
        <v>0</v>
      </c>
      <c r="E52" s="130">
        <f>E51+E50</f>
        <v>0</v>
      </c>
      <c r="F52" s="25">
        <f t="shared" si="1"/>
        <v>630</v>
      </c>
    </row>
    <row r="53" spans="1:6" ht="13.5" thickBot="1">
      <c r="A53" s="186" t="s">
        <v>132</v>
      </c>
      <c r="B53" s="23" t="s">
        <v>58</v>
      </c>
      <c r="C53" s="52"/>
      <c r="D53" s="52"/>
      <c r="E53" s="128"/>
      <c r="F53" s="25">
        <f t="shared" si="1"/>
        <v>0</v>
      </c>
    </row>
    <row r="54" spans="1:6" ht="13.5" thickBot="1">
      <c r="A54" s="184"/>
      <c r="B54" s="26" t="s">
        <v>59</v>
      </c>
      <c r="C54" s="54">
        <v>400</v>
      </c>
      <c r="D54" s="54"/>
      <c r="E54" s="129"/>
      <c r="F54" s="25">
        <f t="shared" si="1"/>
        <v>400</v>
      </c>
    </row>
    <row r="55" spans="1:6" ht="13.5" thickBot="1">
      <c r="A55" s="187"/>
      <c r="B55" s="27" t="s">
        <v>60</v>
      </c>
      <c r="C55" s="55">
        <f>C54+C53</f>
        <v>400</v>
      </c>
      <c r="D55" s="55">
        <f>D54+D53</f>
        <v>0</v>
      </c>
      <c r="E55" s="137">
        <f>E54+E53</f>
        <v>0</v>
      </c>
      <c r="F55" s="122">
        <f t="shared" si="1"/>
        <v>400</v>
      </c>
    </row>
    <row r="56" spans="1:6" ht="12.75">
      <c r="A56" s="180" t="s">
        <v>139</v>
      </c>
      <c r="B56" s="23" t="s">
        <v>58</v>
      </c>
      <c r="C56" s="53"/>
      <c r="D56" s="53"/>
      <c r="E56" s="133"/>
      <c r="F56" s="42">
        <f t="shared" si="1"/>
        <v>0</v>
      </c>
    </row>
    <row r="57" spans="1:6" ht="12.75">
      <c r="A57" s="181"/>
      <c r="B57" s="26" t="s">
        <v>59</v>
      </c>
      <c r="C57" s="54">
        <v>200</v>
      </c>
      <c r="D57" s="54"/>
      <c r="E57" s="129"/>
      <c r="F57" s="42">
        <f t="shared" si="1"/>
        <v>200</v>
      </c>
    </row>
    <row r="58" spans="1:6" ht="13.5" thickBot="1">
      <c r="A58" s="182"/>
      <c r="B58" s="31" t="s">
        <v>60</v>
      </c>
      <c r="C58" s="56">
        <f>C57+C56</f>
        <v>200</v>
      </c>
      <c r="D58" s="56">
        <f>D57+D56</f>
        <v>0</v>
      </c>
      <c r="E58" s="134">
        <f>E57+E56</f>
        <v>0</v>
      </c>
      <c r="F58" s="42">
        <f t="shared" si="1"/>
        <v>200</v>
      </c>
    </row>
    <row r="59" spans="1:6" ht="13.5" thickBot="1">
      <c r="A59" s="197" t="s">
        <v>65</v>
      </c>
      <c r="B59" s="33" t="s">
        <v>58</v>
      </c>
      <c r="C59" s="100">
        <v>127</v>
      </c>
      <c r="D59" s="100"/>
      <c r="E59" s="135"/>
      <c r="F59" s="42">
        <f t="shared" si="1"/>
        <v>127</v>
      </c>
    </row>
    <row r="60" spans="1:6" ht="13.5" thickBot="1">
      <c r="A60" s="195"/>
      <c r="B60" s="26" t="s">
        <v>59</v>
      </c>
      <c r="C60" s="54"/>
      <c r="D60" s="54"/>
      <c r="E60" s="129"/>
      <c r="F60" s="25">
        <f t="shared" si="1"/>
        <v>0</v>
      </c>
    </row>
    <row r="61" spans="1:6" ht="13.5" thickBot="1">
      <c r="A61" s="196"/>
      <c r="B61" s="31" t="s">
        <v>60</v>
      </c>
      <c r="C61" s="56">
        <f>C60+C59</f>
        <v>127</v>
      </c>
      <c r="D61" s="56">
        <f>D60+D59</f>
        <v>0</v>
      </c>
      <c r="E61" s="130">
        <f>E60+E59</f>
        <v>0</v>
      </c>
      <c r="F61" s="25">
        <f t="shared" si="1"/>
        <v>127</v>
      </c>
    </row>
    <row r="62" spans="1:6" ht="13.5" thickBot="1">
      <c r="A62" s="186" t="s">
        <v>66</v>
      </c>
      <c r="B62" s="23" t="s">
        <v>58</v>
      </c>
      <c r="C62" s="52">
        <v>384</v>
      </c>
      <c r="D62" s="52"/>
      <c r="E62" s="128"/>
      <c r="F62" s="25">
        <f t="shared" si="1"/>
        <v>384</v>
      </c>
    </row>
    <row r="63" spans="1:6" ht="13.5" thickBot="1">
      <c r="A63" s="184"/>
      <c r="B63" s="26" t="s">
        <v>59</v>
      </c>
      <c r="C63" s="54"/>
      <c r="D63" s="54"/>
      <c r="E63" s="129"/>
      <c r="F63" s="25">
        <f t="shared" si="1"/>
        <v>0</v>
      </c>
    </row>
    <row r="64" spans="1:6" ht="13.5" thickBot="1">
      <c r="A64" s="185"/>
      <c r="B64" s="31" t="s">
        <v>60</v>
      </c>
      <c r="C64" s="62">
        <f>C63+C62</f>
        <v>384</v>
      </c>
      <c r="D64" s="62">
        <f>D63+D62</f>
        <v>0</v>
      </c>
      <c r="E64" s="143">
        <f>E63+E62</f>
        <v>0</v>
      </c>
      <c r="F64" s="25">
        <f t="shared" si="1"/>
        <v>384</v>
      </c>
    </row>
    <row r="65" spans="1:6" ht="13.5" thickBot="1">
      <c r="A65" s="186" t="s">
        <v>140</v>
      </c>
      <c r="B65" s="23" t="s">
        <v>58</v>
      </c>
      <c r="C65" s="52"/>
      <c r="D65" s="52"/>
      <c r="E65" s="128"/>
      <c r="F65" s="25">
        <f t="shared" si="1"/>
        <v>0</v>
      </c>
    </row>
    <row r="66" spans="1:6" ht="13.5" thickBot="1">
      <c r="A66" s="184"/>
      <c r="B66" s="26" t="s">
        <v>59</v>
      </c>
      <c r="C66" s="54">
        <v>120</v>
      </c>
      <c r="D66" s="54">
        <v>120</v>
      </c>
      <c r="E66" s="129"/>
      <c r="F66" s="25">
        <f t="shared" si="1"/>
        <v>240</v>
      </c>
    </row>
    <row r="67" spans="1:6" ht="13.5" thickBot="1">
      <c r="A67" s="185"/>
      <c r="B67" s="31" t="s">
        <v>60</v>
      </c>
      <c r="C67" s="56">
        <f>C66+C65</f>
        <v>120</v>
      </c>
      <c r="D67" s="56">
        <f>D66+D65</f>
        <v>120</v>
      </c>
      <c r="E67" s="130">
        <f>E66+E65</f>
        <v>0</v>
      </c>
      <c r="F67" s="25">
        <f aca="true" t="shared" si="2" ref="F67:F88">SUM(C67:E67)</f>
        <v>240</v>
      </c>
    </row>
    <row r="68" spans="1:6" ht="13.5" thickBot="1">
      <c r="A68" s="186" t="s">
        <v>67</v>
      </c>
      <c r="B68" s="23" t="s">
        <v>58</v>
      </c>
      <c r="C68" s="52">
        <v>140</v>
      </c>
      <c r="D68" s="52"/>
      <c r="E68" s="128"/>
      <c r="F68" s="25">
        <f t="shared" si="2"/>
        <v>140</v>
      </c>
    </row>
    <row r="69" spans="1:6" ht="13.5" thickBot="1">
      <c r="A69" s="184"/>
      <c r="B69" s="26" t="s">
        <v>59</v>
      </c>
      <c r="C69" s="59"/>
      <c r="D69" s="59">
        <v>330</v>
      </c>
      <c r="E69" s="136"/>
      <c r="F69" s="25">
        <f t="shared" si="2"/>
        <v>330</v>
      </c>
    </row>
    <row r="70" spans="1:6" ht="13.5" thickBot="1">
      <c r="A70" s="187"/>
      <c r="B70" s="27" t="s">
        <v>60</v>
      </c>
      <c r="C70" s="55">
        <f>C69+C68</f>
        <v>140</v>
      </c>
      <c r="D70" s="55">
        <f>D69+D68</f>
        <v>330</v>
      </c>
      <c r="E70" s="137">
        <f>E69+E68</f>
        <v>0</v>
      </c>
      <c r="F70" s="122">
        <f t="shared" si="2"/>
        <v>470</v>
      </c>
    </row>
    <row r="71" spans="1:6" ht="13.5" thickBot="1">
      <c r="A71" s="180" t="s">
        <v>137</v>
      </c>
      <c r="B71" s="23" t="s">
        <v>58</v>
      </c>
      <c r="C71" s="53"/>
      <c r="D71" s="53"/>
      <c r="E71" s="133"/>
      <c r="F71" s="122">
        <f t="shared" si="2"/>
        <v>0</v>
      </c>
    </row>
    <row r="72" spans="1:6" ht="13.5" thickBot="1">
      <c r="A72" s="181"/>
      <c r="B72" s="26" t="s">
        <v>59</v>
      </c>
      <c r="C72" s="54"/>
      <c r="D72" s="54">
        <v>270</v>
      </c>
      <c r="E72" s="129"/>
      <c r="F72" s="122">
        <f t="shared" si="2"/>
        <v>270</v>
      </c>
    </row>
    <row r="73" spans="1:6" ht="13.5" thickBot="1">
      <c r="A73" s="182"/>
      <c r="B73" s="31" t="s">
        <v>60</v>
      </c>
      <c r="C73" s="56">
        <f>C72+C71</f>
        <v>0</v>
      </c>
      <c r="D73" s="56">
        <f>D72+D71</f>
        <v>270</v>
      </c>
      <c r="E73" s="134">
        <f>E72+E71</f>
        <v>0</v>
      </c>
      <c r="F73" s="122">
        <f t="shared" si="2"/>
        <v>270</v>
      </c>
    </row>
    <row r="74" spans="1:6" ht="13.5" thickBot="1">
      <c r="A74" s="183" t="s">
        <v>17</v>
      </c>
      <c r="B74" s="33" t="s">
        <v>58</v>
      </c>
      <c r="C74" s="100">
        <v>50</v>
      </c>
      <c r="D74" s="100"/>
      <c r="E74" s="135"/>
      <c r="F74" s="42">
        <f t="shared" si="2"/>
        <v>50</v>
      </c>
    </row>
    <row r="75" spans="1:6" ht="13.5" thickBot="1">
      <c r="A75" s="184"/>
      <c r="B75" s="26" t="s">
        <v>59</v>
      </c>
      <c r="C75" s="59">
        <v>560</v>
      </c>
      <c r="D75" s="59">
        <v>360</v>
      </c>
      <c r="E75" s="136"/>
      <c r="F75" s="25">
        <f t="shared" si="2"/>
        <v>920</v>
      </c>
    </row>
    <row r="76" spans="1:6" ht="13.5" thickBot="1">
      <c r="A76" s="185"/>
      <c r="B76" s="31" t="s">
        <v>60</v>
      </c>
      <c r="C76" s="56">
        <f>C75+C74</f>
        <v>610</v>
      </c>
      <c r="D76" s="56">
        <f>D75+D74</f>
        <v>360</v>
      </c>
      <c r="E76" s="130">
        <f>E75+E74</f>
        <v>0</v>
      </c>
      <c r="F76" s="25">
        <f t="shared" si="2"/>
        <v>970</v>
      </c>
    </row>
    <row r="77" spans="1:6" ht="13.5" thickBot="1">
      <c r="A77" s="194" t="s">
        <v>68</v>
      </c>
      <c r="B77" s="23" t="s">
        <v>58</v>
      </c>
      <c r="C77" s="52">
        <v>384</v>
      </c>
      <c r="D77" s="52"/>
      <c r="E77" s="144">
        <f>695+610+234</f>
        <v>1539</v>
      </c>
      <c r="F77" s="25">
        <f t="shared" si="2"/>
        <v>1923</v>
      </c>
    </row>
    <row r="78" spans="1:6" ht="13.5" thickBot="1">
      <c r="A78" s="195"/>
      <c r="B78" s="26" t="s">
        <v>59</v>
      </c>
      <c r="C78" s="54">
        <f>750+360</f>
        <v>1110</v>
      </c>
      <c r="D78" s="54"/>
      <c r="E78" s="129"/>
      <c r="F78" s="25">
        <f t="shared" si="2"/>
        <v>1110</v>
      </c>
    </row>
    <row r="79" spans="1:6" ht="13.5" thickBot="1">
      <c r="A79" s="196"/>
      <c r="B79" s="31" t="s">
        <v>60</v>
      </c>
      <c r="C79" s="56">
        <f>C78+C77</f>
        <v>1494</v>
      </c>
      <c r="D79" s="56">
        <f>D78+D77</f>
        <v>0</v>
      </c>
      <c r="E79" s="130">
        <f>E78+E77</f>
        <v>1539</v>
      </c>
      <c r="F79" s="25">
        <f t="shared" si="2"/>
        <v>3033</v>
      </c>
    </row>
    <row r="80" spans="1:6" ht="13.5" thickBot="1">
      <c r="A80" s="186" t="s">
        <v>69</v>
      </c>
      <c r="B80" s="23" t="s">
        <v>58</v>
      </c>
      <c r="C80" s="52"/>
      <c r="D80" s="52"/>
      <c r="E80" s="128"/>
      <c r="F80" s="25">
        <f t="shared" si="2"/>
        <v>0</v>
      </c>
    </row>
    <row r="81" spans="1:6" ht="13.5" thickBot="1">
      <c r="A81" s="184"/>
      <c r="B81" s="26" t="s">
        <v>59</v>
      </c>
      <c r="C81" s="54">
        <v>90</v>
      </c>
      <c r="D81" s="54"/>
      <c r="E81" s="129"/>
      <c r="F81" s="25">
        <f t="shared" si="2"/>
        <v>90</v>
      </c>
    </row>
    <row r="82" spans="1:6" ht="13.5" thickBot="1">
      <c r="A82" s="185"/>
      <c r="B82" s="31" t="s">
        <v>60</v>
      </c>
      <c r="C82" s="56">
        <f>C81+C80</f>
        <v>90</v>
      </c>
      <c r="D82" s="56">
        <f>D81+D80</f>
        <v>0</v>
      </c>
      <c r="E82" s="130">
        <f>E81+E80</f>
        <v>0</v>
      </c>
      <c r="F82" s="25">
        <f t="shared" si="2"/>
        <v>90</v>
      </c>
    </row>
    <row r="83" spans="1:6" ht="13.5" thickBot="1">
      <c r="A83" s="186" t="s">
        <v>70</v>
      </c>
      <c r="B83" s="23" t="s">
        <v>58</v>
      </c>
      <c r="C83" s="52"/>
      <c r="D83" s="52"/>
      <c r="E83" s="128"/>
      <c r="F83" s="25">
        <f t="shared" si="2"/>
        <v>0</v>
      </c>
    </row>
    <row r="84" spans="1:6" ht="13.5" thickBot="1">
      <c r="A84" s="184"/>
      <c r="B84" s="26" t="s">
        <v>59</v>
      </c>
      <c r="C84" s="54">
        <v>80</v>
      </c>
      <c r="D84" s="54"/>
      <c r="E84" s="129"/>
      <c r="F84" s="25">
        <f t="shared" si="2"/>
        <v>80</v>
      </c>
    </row>
    <row r="85" spans="1:6" ht="13.5" thickBot="1">
      <c r="A85" s="185"/>
      <c r="B85" s="31" t="s">
        <v>60</v>
      </c>
      <c r="C85" s="56">
        <f>C84+C83</f>
        <v>80</v>
      </c>
      <c r="D85" s="56">
        <f>D84+D83</f>
        <v>0</v>
      </c>
      <c r="E85" s="130">
        <f>E84+E83</f>
        <v>0</v>
      </c>
      <c r="F85" s="25">
        <f t="shared" si="2"/>
        <v>80</v>
      </c>
    </row>
    <row r="86" spans="1:6" ht="13.5" thickBot="1">
      <c r="A86" s="186" t="s">
        <v>71</v>
      </c>
      <c r="B86" s="23" t="s">
        <v>58</v>
      </c>
      <c r="C86" s="39">
        <v>981</v>
      </c>
      <c r="D86" s="39"/>
      <c r="E86" s="145"/>
      <c r="F86" s="25">
        <f t="shared" si="2"/>
        <v>981</v>
      </c>
    </row>
    <row r="87" spans="1:6" ht="13.5" thickBot="1">
      <c r="A87" s="184"/>
      <c r="B87" s="26" t="s">
        <v>59</v>
      </c>
      <c r="C87" s="63">
        <v>200</v>
      </c>
      <c r="D87" s="63">
        <v>200</v>
      </c>
      <c r="E87" s="146"/>
      <c r="F87" s="25">
        <f t="shared" si="2"/>
        <v>400</v>
      </c>
    </row>
    <row r="88" spans="1:6" ht="13.5" thickBot="1">
      <c r="A88" s="185"/>
      <c r="B88" s="31" t="s">
        <v>60</v>
      </c>
      <c r="C88" s="64">
        <f>C87+C86</f>
        <v>1181</v>
      </c>
      <c r="D88" s="64">
        <f>D87+D86</f>
        <v>200</v>
      </c>
      <c r="E88" s="147">
        <f>E87+E86</f>
        <v>0</v>
      </c>
      <c r="F88" s="25">
        <f t="shared" si="2"/>
        <v>1381</v>
      </c>
    </row>
    <row r="89" spans="1:6" ht="12.75">
      <c r="A89" s="198" t="s">
        <v>72</v>
      </c>
      <c r="B89" s="44" t="s">
        <v>58</v>
      </c>
      <c r="C89" s="45">
        <f>C86+C83+C80+C77+C74+C68+C65+C62+C59+C53+C50+C47+C44+C41+C38+C35+C31+C25+C22+C19+C10+C13+C7+C4</f>
        <v>5739.9</v>
      </c>
      <c r="D89" s="45">
        <f>D86+D83+D80+D77+D74+D68+D65+D62+D59+D53+D50+D47+D44+D41+D38+D35+D31+D25+D22+D19+D10+D13+D7+D4</f>
        <v>0</v>
      </c>
      <c r="E89" s="148">
        <f>E86+E83+E80+E77+E74+E68+E65+E62+E59+E53+E50+E47+E44+E41+E38+E35+E31+E25+E22+E19+E10+E13+E7+E4</f>
        <v>1539</v>
      </c>
      <c r="F89" s="153">
        <f>F86+F83+F80+F77+F74+F68+F65+F62+F59+F53+F50+F47+F44+F41+F38+F35+F31+F25+F22+F19+F10+F13+F7+F4+F16+F71+F56+F28</f>
        <v>7278.9</v>
      </c>
    </row>
    <row r="90" spans="1:6" ht="21.75">
      <c r="A90" s="199"/>
      <c r="B90" s="46" t="s">
        <v>59</v>
      </c>
      <c r="C90" s="65">
        <f aca="true" t="shared" si="3" ref="C90:E91">C87+C84+C81+C78+C75+C69+C66+C63+C60+C54+C51+C48+C45+C42+C39+C36+C32+C26+C23+C20+C14+C11+C8+C5</f>
        <v>7630</v>
      </c>
      <c r="D90" s="65">
        <f t="shared" si="3"/>
        <v>3160</v>
      </c>
      <c r="E90" s="149">
        <f t="shared" si="3"/>
        <v>0</v>
      </c>
      <c r="F90" s="154">
        <f>F87+F84+F81+F78+F75+F69+F66+F63+F60+F54+F51+F48+F45+F42+F39+F36+F32+F26+F23+F20+F14+F11+F8+F5+F17+F72+F57+F29</f>
        <v>11400</v>
      </c>
    </row>
    <row r="91" spans="1:6" ht="13.5" thickBot="1">
      <c r="A91" s="200"/>
      <c r="B91" s="47" t="s">
        <v>60</v>
      </c>
      <c r="C91" s="48">
        <f t="shared" si="3"/>
        <v>13369.9</v>
      </c>
      <c r="D91" s="48">
        <f t="shared" si="3"/>
        <v>3160</v>
      </c>
      <c r="E91" s="150">
        <f t="shared" si="3"/>
        <v>1539</v>
      </c>
      <c r="F91" s="155">
        <f>F88+F85+F82+F79+F76+F70+F67+F64+F61+F55+F52+F49+F46+F43+F40+F37+F33+F27+F24+F21+F15+F12+F9+F6+F18+F73+F58+F30</f>
        <v>18678.9</v>
      </c>
    </row>
  </sheetData>
  <sheetProtection/>
  <mergeCells count="31">
    <mergeCell ref="A62:A64"/>
    <mergeCell ref="A80:A82"/>
    <mergeCell ref="A71:A73"/>
    <mergeCell ref="A41:A43"/>
    <mergeCell ref="A50:A52"/>
    <mergeCell ref="A35:A37"/>
    <mergeCell ref="A65:A67"/>
    <mergeCell ref="A44:A46"/>
    <mergeCell ref="A53:A55"/>
    <mergeCell ref="A56:A58"/>
    <mergeCell ref="A59:A61"/>
    <mergeCell ref="A1:F1"/>
    <mergeCell ref="A2:F2"/>
    <mergeCell ref="A4:A6"/>
    <mergeCell ref="A7:A9"/>
    <mergeCell ref="A89:A91"/>
    <mergeCell ref="A83:A85"/>
    <mergeCell ref="A86:A88"/>
    <mergeCell ref="A68:A70"/>
    <mergeCell ref="A74:A76"/>
    <mergeCell ref="A77:A79"/>
    <mergeCell ref="A28:A30"/>
    <mergeCell ref="A47:A49"/>
    <mergeCell ref="A38:A40"/>
    <mergeCell ref="A10:A12"/>
    <mergeCell ref="A13:A15"/>
    <mergeCell ref="A16:A18"/>
    <mergeCell ref="A19:A21"/>
    <mergeCell ref="A22:A24"/>
    <mergeCell ref="A25:A27"/>
    <mergeCell ref="A31:A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6.28125" style="0" customWidth="1"/>
    <col min="2" max="2" width="12.7109375" style="0" customWidth="1"/>
    <col min="4" max="4" width="11.7109375" style="0" customWidth="1"/>
    <col min="5" max="5" width="10.8515625" style="92" customWidth="1"/>
  </cols>
  <sheetData>
    <row r="1" spans="1:6" ht="13.5" thickBot="1">
      <c r="A1" s="201" t="s">
        <v>109</v>
      </c>
      <c r="B1" s="202"/>
      <c r="C1" s="202"/>
      <c r="D1" s="202"/>
      <c r="E1" s="202"/>
      <c r="F1" s="202"/>
    </row>
    <row r="2" spans="1:6" ht="13.5" thickBot="1">
      <c r="A2" s="203" t="s">
        <v>130</v>
      </c>
      <c r="B2" s="203"/>
      <c r="C2" s="203"/>
      <c r="D2" s="203"/>
      <c r="E2" s="203"/>
      <c r="F2" s="204"/>
    </row>
    <row r="3" spans="1:6" ht="23.25" thickBot="1">
      <c r="A3" s="66" t="s">
        <v>56</v>
      </c>
      <c r="B3" s="67"/>
      <c r="C3" s="68">
        <v>1</v>
      </c>
      <c r="D3" s="68">
        <v>2</v>
      </c>
      <c r="E3" s="124" t="s">
        <v>127</v>
      </c>
      <c r="F3" s="172" t="s">
        <v>57</v>
      </c>
    </row>
    <row r="4" spans="1:6" ht="13.5" thickBot="1">
      <c r="A4" s="186" t="s">
        <v>89</v>
      </c>
      <c r="B4" s="23" t="s">
        <v>58</v>
      </c>
      <c r="C4" s="69">
        <v>392</v>
      </c>
      <c r="D4" s="69"/>
      <c r="E4" s="145"/>
      <c r="F4" s="25">
        <f aca="true" t="shared" si="0" ref="F4:F33">SUM(C4:E4)</f>
        <v>392</v>
      </c>
    </row>
    <row r="5" spans="1:6" ht="13.5" thickBot="1">
      <c r="A5" s="184"/>
      <c r="B5" s="26" t="s">
        <v>59</v>
      </c>
      <c r="C5" s="70">
        <v>58</v>
      </c>
      <c r="D5" s="70"/>
      <c r="E5" s="156"/>
      <c r="F5" s="25">
        <f t="shared" si="0"/>
        <v>58</v>
      </c>
    </row>
    <row r="6" spans="1:6" ht="13.5" thickBot="1">
      <c r="A6" s="187"/>
      <c r="B6" s="27" t="s">
        <v>60</v>
      </c>
      <c r="C6" s="71">
        <f>C5+C4</f>
        <v>450</v>
      </c>
      <c r="D6" s="71">
        <f>D5+D4</f>
        <v>0</v>
      </c>
      <c r="E6" s="157">
        <f>E5+E4</f>
        <v>0</v>
      </c>
      <c r="F6" s="25">
        <f t="shared" si="0"/>
        <v>450</v>
      </c>
    </row>
    <row r="7" spans="1:6" ht="13.5" thickBot="1">
      <c r="A7" s="186" t="s">
        <v>123</v>
      </c>
      <c r="B7" s="23" t="s">
        <v>58</v>
      </c>
      <c r="C7" s="72"/>
      <c r="D7" s="72"/>
      <c r="E7" s="158"/>
      <c r="F7" s="25">
        <f t="shared" si="0"/>
        <v>0</v>
      </c>
    </row>
    <row r="8" spans="1:6" ht="13.5" thickBot="1">
      <c r="A8" s="184"/>
      <c r="B8" s="26" t="s">
        <v>59</v>
      </c>
      <c r="C8" s="73"/>
      <c r="D8" s="73"/>
      <c r="E8" s="159"/>
      <c r="F8" s="25">
        <f t="shared" si="0"/>
        <v>0</v>
      </c>
    </row>
    <row r="9" spans="1:6" ht="13.5" thickBot="1">
      <c r="A9" s="185"/>
      <c r="B9" s="31" t="s">
        <v>60</v>
      </c>
      <c r="C9" s="75">
        <f>C8+C7</f>
        <v>0</v>
      </c>
      <c r="D9" s="75">
        <f>D8+D7</f>
        <v>0</v>
      </c>
      <c r="E9" s="160">
        <f>E8+E7</f>
        <v>0</v>
      </c>
      <c r="F9" s="35">
        <f t="shared" si="0"/>
        <v>0</v>
      </c>
    </row>
    <row r="10" spans="1:6" ht="13.5" thickBot="1">
      <c r="A10" s="183" t="s">
        <v>90</v>
      </c>
      <c r="B10" s="33" t="s">
        <v>58</v>
      </c>
      <c r="C10" s="76">
        <v>60</v>
      </c>
      <c r="D10" s="76"/>
      <c r="E10" s="161"/>
      <c r="F10" s="42">
        <f t="shared" si="0"/>
        <v>60</v>
      </c>
    </row>
    <row r="11" spans="1:6" ht="13.5" thickBot="1">
      <c r="A11" s="184"/>
      <c r="B11" s="26" t="s">
        <v>59</v>
      </c>
      <c r="C11" s="77">
        <v>90</v>
      </c>
      <c r="D11" s="77">
        <v>90</v>
      </c>
      <c r="E11" s="162"/>
      <c r="F11" s="25">
        <f t="shared" si="0"/>
        <v>180</v>
      </c>
    </row>
    <row r="12" spans="1:6" ht="13.5" thickBot="1">
      <c r="A12" s="187"/>
      <c r="B12" s="27" t="s">
        <v>60</v>
      </c>
      <c r="C12" s="74">
        <f>C11+C10</f>
        <v>150</v>
      </c>
      <c r="D12" s="74">
        <f>D11+D10</f>
        <v>90</v>
      </c>
      <c r="E12" s="163">
        <f>E11+E10</f>
        <v>0</v>
      </c>
      <c r="F12" s="25">
        <f t="shared" si="0"/>
        <v>240</v>
      </c>
    </row>
    <row r="13" spans="1:6" ht="13.5" thickBot="1">
      <c r="A13" s="186" t="s">
        <v>91</v>
      </c>
      <c r="B13" s="23" t="s">
        <v>58</v>
      </c>
      <c r="C13" s="72"/>
      <c r="D13" s="72"/>
      <c r="E13" s="158"/>
      <c r="F13" s="25">
        <f t="shared" si="0"/>
        <v>0</v>
      </c>
    </row>
    <row r="14" spans="1:6" ht="13.5" thickBot="1">
      <c r="A14" s="184"/>
      <c r="B14" s="26" t="s">
        <v>59</v>
      </c>
      <c r="C14" s="73"/>
      <c r="D14" s="73">
        <v>45</v>
      </c>
      <c r="E14" s="164"/>
      <c r="F14" s="25">
        <f t="shared" si="0"/>
        <v>45</v>
      </c>
    </row>
    <row r="15" spans="1:6" ht="13.5" thickBot="1">
      <c r="A15" s="185"/>
      <c r="B15" s="31" t="s">
        <v>60</v>
      </c>
      <c r="C15" s="75">
        <f>C14+C13</f>
        <v>0</v>
      </c>
      <c r="D15" s="75">
        <f>D14+D13</f>
        <v>45</v>
      </c>
      <c r="E15" s="160">
        <f>E14+E13</f>
        <v>0</v>
      </c>
      <c r="F15" s="25">
        <f t="shared" si="0"/>
        <v>45</v>
      </c>
    </row>
    <row r="16" spans="1:6" ht="13.5" customHeight="1" thickBot="1">
      <c r="A16" s="186" t="s">
        <v>136</v>
      </c>
      <c r="B16" s="23"/>
      <c r="C16" s="72"/>
      <c r="D16" s="72"/>
      <c r="E16" s="158"/>
      <c r="F16" s="25">
        <f t="shared" si="0"/>
        <v>0</v>
      </c>
    </row>
    <row r="17" spans="1:6" ht="13.5" thickBot="1">
      <c r="A17" s="184"/>
      <c r="B17" s="26"/>
      <c r="C17" s="73">
        <v>1</v>
      </c>
      <c r="D17" s="73"/>
      <c r="E17" s="159"/>
      <c r="F17" s="25">
        <f t="shared" si="0"/>
        <v>1</v>
      </c>
    </row>
    <row r="18" spans="1:6" ht="13.5" thickBot="1">
      <c r="A18" s="185"/>
      <c r="B18" s="31"/>
      <c r="C18" s="75">
        <f>C17+C16</f>
        <v>1</v>
      </c>
      <c r="D18" s="75">
        <f>D17+D16</f>
        <v>0</v>
      </c>
      <c r="E18" s="160">
        <f>E17+E16</f>
        <v>0</v>
      </c>
      <c r="F18" s="25">
        <f t="shared" si="0"/>
        <v>1</v>
      </c>
    </row>
    <row r="19" spans="1:6" ht="13.5" thickBot="1">
      <c r="A19" s="186" t="s">
        <v>119</v>
      </c>
      <c r="B19" s="23" t="s">
        <v>58</v>
      </c>
      <c r="C19" s="72">
        <v>19</v>
      </c>
      <c r="D19" s="72"/>
      <c r="E19" s="158"/>
      <c r="F19" s="25">
        <f t="shared" si="0"/>
        <v>19</v>
      </c>
    </row>
    <row r="20" spans="1:6" ht="13.5" thickBot="1">
      <c r="A20" s="184"/>
      <c r="B20" s="26" t="s">
        <v>59</v>
      </c>
      <c r="C20" s="77">
        <v>110</v>
      </c>
      <c r="D20" s="77"/>
      <c r="E20" s="162"/>
      <c r="F20" s="25">
        <f t="shared" si="0"/>
        <v>110</v>
      </c>
    </row>
    <row r="21" spans="1:6" ht="13.5" thickBot="1">
      <c r="A21" s="185"/>
      <c r="B21" s="31" t="s">
        <v>60</v>
      </c>
      <c r="C21" s="75">
        <f>C20+C19</f>
        <v>129</v>
      </c>
      <c r="D21" s="75">
        <f>D20+D19</f>
        <v>0</v>
      </c>
      <c r="E21" s="160">
        <f>E20+E19</f>
        <v>0</v>
      </c>
      <c r="F21" s="25">
        <f t="shared" si="0"/>
        <v>129</v>
      </c>
    </row>
    <row r="22" spans="1:6" ht="13.5" thickBot="1">
      <c r="A22" s="186" t="s">
        <v>86</v>
      </c>
      <c r="B22" s="23" t="s">
        <v>58</v>
      </c>
      <c r="C22" s="72">
        <v>10</v>
      </c>
      <c r="D22" s="72"/>
      <c r="E22" s="158"/>
      <c r="F22" s="25">
        <f t="shared" si="0"/>
        <v>10</v>
      </c>
    </row>
    <row r="23" spans="1:6" ht="13.5" thickBot="1">
      <c r="A23" s="184"/>
      <c r="B23" s="26" t="s">
        <v>59</v>
      </c>
      <c r="C23" s="19">
        <v>40</v>
      </c>
      <c r="D23" s="19"/>
      <c r="E23" s="162"/>
      <c r="F23" s="25">
        <f t="shared" si="0"/>
        <v>40</v>
      </c>
    </row>
    <row r="24" spans="1:6" ht="13.5" thickBot="1">
      <c r="A24" s="185"/>
      <c r="B24" s="31" t="s">
        <v>60</v>
      </c>
      <c r="C24" s="32">
        <f>C23+C22</f>
        <v>50</v>
      </c>
      <c r="D24" s="32">
        <f>D23+D22</f>
        <v>0</v>
      </c>
      <c r="E24" s="160">
        <f>E23+E22</f>
        <v>0</v>
      </c>
      <c r="F24" s="25">
        <f t="shared" si="0"/>
        <v>50</v>
      </c>
    </row>
    <row r="25" spans="1:6" ht="13.5" thickBot="1">
      <c r="A25" s="186" t="s">
        <v>122</v>
      </c>
      <c r="B25" s="23" t="s">
        <v>58</v>
      </c>
      <c r="C25" s="24"/>
      <c r="D25" s="24"/>
      <c r="E25" s="158"/>
      <c r="F25" s="25">
        <f t="shared" si="0"/>
        <v>0</v>
      </c>
    </row>
    <row r="26" spans="1:6" ht="13.5" thickBot="1">
      <c r="A26" s="184"/>
      <c r="B26" s="26" t="s">
        <v>59</v>
      </c>
      <c r="C26" s="30">
        <v>110</v>
      </c>
      <c r="D26" s="30"/>
      <c r="E26" s="159"/>
      <c r="F26" s="25">
        <f t="shared" si="0"/>
        <v>110</v>
      </c>
    </row>
    <row r="27" spans="1:6" ht="13.5" thickBot="1">
      <c r="A27" s="187"/>
      <c r="B27" s="27" t="s">
        <v>60</v>
      </c>
      <c r="C27" s="28">
        <f>C26+C25</f>
        <v>110</v>
      </c>
      <c r="D27" s="28">
        <f>D26+D25</f>
        <v>0</v>
      </c>
      <c r="E27" s="163">
        <f>E26+E25</f>
        <v>0</v>
      </c>
      <c r="F27" s="122">
        <f t="shared" si="0"/>
        <v>110</v>
      </c>
    </row>
    <row r="28" spans="1:6" ht="13.5" thickBot="1">
      <c r="A28" s="180" t="s">
        <v>141</v>
      </c>
      <c r="B28" s="23" t="s">
        <v>58</v>
      </c>
      <c r="C28" s="29"/>
      <c r="D28" s="29"/>
      <c r="E28" s="165"/>
      <c r="F28" s="25">
        <f t="shared" si="0"/>
        <v>0</v>
      </c>
    </row>
    <row r="29" spans="1:6" ht="13.5" thickBot="1">
      <c r="A29" s="181"/>
      <c r="B29" s="26" t="s">
        <v>59</v>
      </c>
      <c r="C29" s="30">
        <v>1</v>
      </c>
      <c r="D29" s="30"/>
      <c r="E29" s="159"/>
      <c r="F29" s="25">
        <f t="shared" si="0"/>
        <v>1</v>
      </c>
    </row>
    <row r="30" spans="1:6" ht="13.5" thickBot="1">
      <c r="A30" s="182"/>
      <c r="B30" s="31" t="s">
        <v>60</v>
      </c>
      <c r="C30" s="32">
        <f>C29+C28</f>
        <v>1</v>
      </c>
      <c r="D30" s="32">
        <f>D29+D28</f>
        <v>0</v>
      </c>
      <c r="E30" s="160">
        <f>E29+E28</f>
        <v>0</v>
      </c>
      <c r="F30" s="25">
        <f t="shared" si="0"/>
        <v>1</v>
      </c>
    </row>
    <row r="31" spans="1:6" ht="13.5" thickBot="1">
      <c r="A31" s="183" t="s">
        <v>73</v>
      </c>
      <c r="B31" s="33" t="s">
        <v>58</v>
      </c>
      <c r="C31" s="85"/>
      <c r="D31" s="85"/>
      <c r="E31" s="166"/>
      <c r="F31" s="42">
        <f t="shared" si="0"/>
        <v>0</v>
      </c>
    </row>
    <row r="32" spans="1:6" ht="13.5" thickBot="1">
      <c r="A32" s="184"/>
      <c r="B32" s="26" t="s">
        <v>59</v>
      </c>
      <c r="C32" s="30">
        <v>1</v>
      </c>
      <c r="D32" s="30"/>
      <c r="E32" s="167"/>
      <c r="F32" s="25">
        <f t="shared" si="0"/>
        <v>1</v>
      </c>
    </row>
    <row r="33" spans="1:6" ht="13.5" thickBot="1">
      <c r="A33" s="185"/>
      <c r="B33" s="31" t="s">
        <v>60</v>
      </c>
      <c r="C33" s="32">
        <f>C32+C31</f>
        <v>1</v>
      </c>
      <c r="D33" s="32">
        <f>D32+D31</f>
        <v>0</v>
      </c>
      <c r="E33" s="160">
        <f>E32+E31</f>
        <v>0</v>
      </c>
      <c r="F33" s="35">
        <f t="shared" si="0"/>
        <v>1</v>
      </c>
    </row>
    <row r="34" spans="1:6" ht="1.5" customHeight="1" hidden="1" thickBot="1">
      <c r="A34" s="36"/>
      <c r="B34" s="37"/>
      <c r="C34" s="38"/>
      <c r="D34" s="38"/>
      <c r="E34" s="38"/>
      <c r="F34" s="152"/>
    </row>
    <row r="35" spans="1:6" ht="13.5" thickBot="1">
      <c r="A35" s="186" t="s">
        <v>124</v>
      </c>
      <c r="B35" s="23" t="s">
        <v>58</v>
      </c>
      <c r="C35" s="24"/>
      <c r="D35" s="24"/>
      <c r="E35" s="158"/>
      <c r="F35" s="25">
        <f aca="true" t="shared" si="1" ref="F35:F60">SUM(C35:E35)</f>
        <v>0</v>
      </c>
    </row>
    <row r="36" spans="1:6" ht="13.5" thickBot="1">
      <c r="A36" s="184"/>
      <c r="B36" s="26" t="s">
        <v>59</v>
      </c>
      <c r="C36" s="19"/>
      <c r="D36" s="19"/>
      <c r="E36" s="162"/>
      <c r="F36" s="25">
        <f t="shared" si="1"/>
        <v>0</v>
      </c>
    </row>
    <row r="37" spans="1:6" ht="13.5" thickBot="1">
      <c r="A37" s="185"/>
      <c r="B37" s="31" t="s">
        <v>60</v>
      </c>
      <c r="C37" s="32">
        <f>C36+C35</f>
        <v>0</v>
      </c>
      <c r="D37" s="32">
        <f>D36+D35</f>
        <v>0</v>
      </c>
      <c r="E37" s="160">
        <f>E36+E35</f>
        <v>0</v>
      </c>
      <c r="F37" s="35">
        <f t="shared" si="1"/>
        <v>0</v>
      </c>
    </row>
    <row r="38" spans="1:6" ht="13.5" thickBot="1">
      <c r="A38" s="186" t="s">
        <v>74</v>
      </c>
      <c r="B38" s="23" t="s">
        <v>58</v>
      </c>
      <c r="C38" s="24"/>
      <c r="D38" s="24"/>
      <c r="E38" s="158"/>
      <c r="F38" s="25">
        <f t="shared" si="1"/>
        <v>0</v>
      </c>
    </row>
    <row r="39" spans="1:6" ht="13.5" thickBot="1">
      <c r="A39" s="184"/>
      <c r="B39" s="26" t="s">
        <v>59</v>
      </c>
      <c r="C39" s="30">
        <v>680</v>
      </c>
      <c r="D39" s="30"/>
      <c r="E39" s="159"/>
      <c r="F39" s="25">
        <f t="shared" si="1"/>
        <v>680</v>
      </c>
    </row>
    <row r="40" spans="1:6" ht="13.5" thickBot="1">
      <c r="A40" s="185"/>
      <c r="B40" s="31" t="s">
        <v>60</v>
      </c>
      <c r="C40" s="32">
        <f>C39+C38</f>
        <v>680</v>
      </c>
      <c r="D40" s="32">
        <f>D39+D38</f>
        <v>0</v>
      </c>
      <c r="E40" s="160">
        <f>E39+E38</f>
        <v>0</v>
      </c>
      <c r="F40" s="25">
        <f t="shared" si="1"/>
        <v>680</v>
      </c>
    </row>
    <row r="41" spans="1:6" ht="13.5" thickBot="1">
      <c r="A41" s="186" t="s">
        <v>76</v>
      </c>
      <c r="B41" s="23" t="s">
        <v>58</v>
      </c>
      <c r="C41" s="24">
        <v>5</v>
      </c>
      <c r="D41" s="24"/>
      <c r="E41" s="158"/>
      <c r="F41" s="25">
        <f t="shared" si="1"/>
        <v>5</v>
      </c>
    </row>
    <row r="42" spans="1:6" ht="13.5" thickBot="1">
      <c r="A42" s="184"/>
      <c r="B42" s="26" t="s">
        <v>59</v>
      </c>
      <c r="C42" s="30">
        <v>17</v>
      </c>
      <c r="D42" s="30"/>
      <c r="E42" s="159"/>
      <c r="F42" s="25">
        <f t="shared" si="1"/>
        <v>17</v>
      </c>
    </row>
    <row r="43" spans="1:6" ht="13.5" thickBot="1">
      <c r="A43" s="185"/>
      <c r="B43" s="31" t="s">
        <v>60</v>
      </c>
      <c r="C43" s="32">
        <f>C42+C41</f>
        <v>22</v>
      </c>
      <c r="D43" s="32">
        <f>D42+D41</f>
        <v>0</v>
      </c>
      <c r="E43" s="160">
        <f>E42+E41</f>
        <v>0</v>
      </c>
      <c r="F43" s="35">
        <f t="shared" si="1"/>
        <v>22</v>
      </c>
    </row>
    <row r="44" spans="1:6" ht="13.5" customHeight="1" thickBot="1">
      <c r="A44" s="181" t="s">
        <v>75</v>
      </c>
      <c r="B44" s="33" t="s">
        <v>58</v>
      </c>
      <c r="C44" s="61"/>
      <c r="D44" s="40"/>
      <c r="E44" s="140"/>
      <c r="F44" s="42">
        <f t="shared" si="1"/>
        <v>0</v>
      </c>
    </row>
    <row r="45" spans="1:6" ht="13.5" thickBot="1">
      <c r="A45" s="181"/>
      <c r="B45" s="26" t="s">
        <v>59</v>
      </c>
      <c r="C45" s="40"/>
      <c r="D45" s="40">
        <v>500</v>
      </c>
      <c r="E45" s="141"/>
      <c r="F45" s="25">
        <f t="shared" si="1"/>
        <v>500</v>
      </c>
    </row>
    <row r="46" spans="1:6" ht="13.5" thickBot="1">
      <c r="A46" s="182"/>
      <c r="B46" s="31" t="s">
        <v>60</v>
      </c>
      <c r="C46" s="41">
        <f>C45+C44</f>
        <v>0</v>
      </c>
      <c r="D46" s="41">
        <f>D45+D44</f>
        <v>500</v>
      </c>
      <c r="E46" s="147">
        <f>E45+E44</f>
        <v>0</v>
      </c>
      <c r="F46" s="25">
        <f t="shared" si="1"/>
        <v>500</v>
      </c>
    </row>
    <row r="47" spans="1:6" ht="13.5" thickBot="1">
      <c r="A47" s="186" t="s">
        <v>126</v>
      </c>
      <c r="B47" s="23" t="s">
        <v>58</v>
      </c>
      <c r="C47" s="24"/>
      <c r="D47" s="24"/>
      <c r="E47" s="158"/>
      <c r="F47" s="25">
        <f t="shared" si="1"/>
        <v>0</v>
      </c>
    </row>
    <row r="48" spans="1:6" ht="13.5" thickBot="1">
      <c r="A48" s="184"/>
      <c r="B48" s="26" t="s">
        <v>59</v>
      </c>
      <c r="C48" s="30">
        <v>100</v>
      </c>
      <c r="D48" s="30"/>
      <c r="E48" s="159"/>
      <c r="F48" s="25">
        <f t="shared" si="1"/>
        <v>100</v>
      </c>
    </row>
    <row r="49" spans="1:6" ht="13.5" thickBot="1">
      <c r="A49" s="185"/>
      <c r="B49" s="31" t="s">
        <v>60</v>
      </c>
      <c r="C49" s="32">
        <f>C48+C47</f>
        <v>100</v>
      </c>
      <c r="D49" s="32">
        <f>D48+D47</f>
        <v>0</v>
      </c>
      <c r="E49" s="160">
        <f>E48+E47</f>
        <v>0</v>
      </c>
      <c r="F49" s="25">
        <f t="shared" si="1"/>
        <v>100</v>
      </c>
    </row>
    <row r="50" spans="1:6" ht="13.5" thickBot="1">
      <c r="A50" s="186" t="s">
        <v>77</v>
      </c>
      <c r="B50" s="23" t="s">
        <v>58</v>
      </c>
      <c r="C50" s="24"/>
      <c r="D50" s="24"/>
      <c r="E50" s="158"/>
      <c r="F50" s="25">
        <f t="shared" si="1"/>
        <v>0</v>
      </c>
    </row>
    <row r="51" spans="1:6" ht="13.5" thickBot="1">
      <c r="A51" s="184"/>
      <c r="B51" s="26" t="s">
        <v>59</v>
      </c>
      <c r="C51" s="19">
        <v>20</v>
      </c>
      <c r="D51" s="19"/>
      <c r="E51" s="162"/>
      <c r="F51" s="25">
        <f t="shared" si="1"/>
        <v>20</v>
      </c>
    </row>
    <row r="52" spans="1:6" ht="13.5" thickBot="1">
      <c r="A52" s="185"/>
      <c r="B52" s="31" t="s">
        <v>60</v>
      </c>
      <c r="C52" s="32">
        <f>C51+C50</f>
        <v>20</v>
      </c>
      <c r="D52" s="32">
        <f>D51+D50</f>
        <v>0</v>
      </c>
      <c r="E52" s="160">
        <f>E51+E50</f>
        <v>0</v>
      </c>
      <c r="F52" s="25">
        <f t="shared" si="1"/>
        <v>20</v>
      </c>
    </row>
    <row r="53" spans="1:6" ht="13.5" thickBot="1">
      <c r="A53" s="186" t="s">
        <v>133</v>
      </c>
      <c r="B53" s="23" t="s">
        <v>58</v>
      </c>
      <c r="C53" s="52"/>
      <c r="D53" s="52"/>
      <c r="E53" s="128"/>
      <c r="F53" s="25">
        <f t="shared" si="1"/>
        <v>0</v>
      </c>
    </row>
    <row r="54" spans="1:6" ht="13.5" thickBot="1">
      <c r="A54" s="184"/>
      <c r="B54" s="26" t="s">
        <v>59</v>
      </c>
      <c r="C54" s="54">
        <v>25</v>
      </c>
      <c r="D54" s="54"/>
      <c r="E54" s="129"/>
      <c r="F54" s="25">
        <f t="shared" si="1"/>
        <v>25</v>
      </c>
    </row>
    <row r="55" spans="1:6" ht="13.5" thickBot="1">
      <c r="A55" s="185"/>
      <c r="B55" s="31" t="s">
        <v>60</v>
      </c>
      <c r="C55" s="32">
        <f>C54+C53</f>
        <v>25</v>
      </c>
      <c r="D55" s="32">
        <f>D54+D53</f>
        <v>0</v>
      </c>
      <c r="E55" s="160">
        <f>E54+E53</f>
        <v>0</v>
      </c>
      <c r="F55" s="25">
        <f t="shared" si="1"/>
        <v>25</v>
      </c>
    </row>
    <row r="56" spans="1:6" ht="13.5" thickBot="1">
      <c r="A56" s="186" t="s">
        <v>88</v>
      </c>
      <c r="B56" s="23" t="s">
        <v>58</v>
      </c>
      <c r="C56" s="24"/>
      <c r="D56" s="24"/>
      <c r="E56" s="158"/>
      <c r="F56" s="25">
        <f t="shared" si="1"/>
        <v>0</v>
      </c>
    </row>
    <row r="57" spans="1:6" ht="13.5" thickBot="1">
      <c r="A57" s="184"/>
      <c r="B57" s="26" t="s">
        <v>59</v>
      </c>
      <c r="C57" s="30">
        <v>215</v>
      </c>
      <c r="D57" s="30"/>
      <c r="E57" s="159"/>
      <c r="F57" s="25">
        <f t="shared" si="1"/>
        <v>215</v>
      </c>
    </row>
    <row r="58" spans="1:6" ht="13.5" thickBot="1">
      <c r="A58" s="185"/>
      <c r="B58" s="31" t="s">
        <v>60</v>
      </c>
      <c r="C58" s="28">
        <f>C57+C56</f>
        <v>215</v>
      </c>
      <c r="D58" s="28">
        <f>D57+D56</f>
        <v>0</v>
      </c>
      <c r="E58" s="163">
        <f>E57+E56</f>
        <v>0</v>
      </c>
      <c r="F58" s="25">
        <f t="shared" si="1"/>
        <v>215</v>
      </c>
    </row>
    <row r="59" spans="1:6" ht="13.5" thickBot="1">
      <c r="A59" s="180" t="s">
        <v>87</v>
      </c>
      <c r="B59" s="23" t="s">
        <v>58</v>
      </c>
      <c r="C59" s="30"/>
      <c r="D59" s="30"/>
      <c r="E59" s="159"/>
      <c r="F59" s="25">
        <f t="shared" si="1"/>
        <v>0</v>
      </c>
    </row>
    <row r="60" spans="1:6" ht="13.5" thickBot="1">
      <c r="A60" s="181"/>
      <c r="B60" s="26" t="s">
        <v>59</v>
      </c>
      <c r="C60" s="30"/>
      <c r="D60" s="30"/>
      <c r="E60" s="159"/>
      <c r="F60" s="25">
        <f t="shared" si="1"/>
        <v>0</v>
      </c>
    </row>
    <row r="61" spans="1:6" ht="13.5" thickBot="1">
      <c r="A61" s="182"/>
      <c r="B61" s="31" t="s">
        <v>60</v>
      </c>
      <c r="C61" s="81">
        <f>C60+C59</f>
        <v>0</v>
      </c>
      <c r="D61" s="81">
        <f>D60+D59</f>
        <v>0</v>
      </c>
      <c r="E61" s="168">
        <f>E60+E59</f>
        <v>0</v>
      </c>
      <c r="F61" s="25">
        <f>F60+F59</f>
        <v>0</v>
      </c>
    </row>
    <row r="62" spans="1:6" ht="13.5" thickBot="1">
      <c r="A62" s="194" t="s">
        <v>78</v>
      </c>
      <c r="B62" s="23" t="s">
        <v>58</v>
      </c>
      <c r="C62" s="24">
        <v>1</v>
      </c>
      <c r="D62" s="24"/>
      <c r="E62" s="158"/>
      <c r="F62" s="25">
        <f aca="true" t="shared" si="2" ref="F62:F91">SUM(C62:E62)</f>
        <v>1</v>
      </c>
    </row>
    <row r="63" spans="1:6" ht="13.5" thickBot="1">
      <c r="A63" s="195"/>
      <c r="B63" s="26" t="s">
        <v>59</v>
      </c>
      <c r="C63" s="30"/>
      <c r="D63" s="30"/>
      <c r="E63" s="159"/>
      <c r="F63" s="25">
        <f t="shared" si="2"/>
        <v>0</v>
      </c>
    </row>
    <row r="64" spans="1:6" ht="13.5" thickBot="1">
      <c r="A64" s="196"/>
      <c r="B64" s="31" t="s">
        <v>60</v>
      </c>
      <c r="C64" s="32">
        <f>C63+C62</f>
        <v>1</v>
      </c>
      <c r="D64" s="32">
        <f>D63+D62</f>
        <v>0</v>
      </c>
      <c r="E64" s="160">
        <f>E63+E62</f>
        <v>0</v>
      </c>
      <c r="F64" s="25">
        <f t="shared" si="2"/>
        <v>1</v>
      </c>
    </row>
    <row r="65" spans="1:6" ht="13.5" thickBot="1">
      <c r="A65" s="186" t="s">
        <v>92</v>
      </c>
      <c r="B65" s="23" t="s">
        <v>58</v>
      </c>
      <c r="C65" s="24">
        <v>3</v>
      </c>
      <c r="D65" s="24"/>
      <c r="E65" s="158"/>
      <c r="F65" s="25">
        <f t="shared" si="2"/>
        <v>3</v>
      </c>
    </row>
    <row r="66" spans="1:6" ht="13.5" thickBot="1">
      <c r="A66" s="184"/>
      <c r="B66" s="26" t="s">
        <v>59</v>
      </c>
      <c r="C66" s="30"/>
      <c r="D66" s="30"/>
      <c r="E66" s="159"/>
      <c r="F66" s="25">
        <f t="shared" si="2"/>
        <v>0</v>
      </c>
    </row>
    <row r="67" spans="1:6" ht="13.5" thickBot="1">
      <c r="A67" s="185"/>
      <c r="B67" s="31" t="s">
        <v>60</v>
      </c>
      <c r="C67" s="43">
        <f>C66+C65</f>
        <v>3</v>
      </c>
      <c r="D67" s="43">
        <f>D66+D65</f>
        <v>0</v>
      </c>
      <c r="E67" s="169">
        <f>E66+E65</f>
        <v>0</v>
      </c>
      <c r="F67" s="25">
        <f t="shared" si="2"/>
        <v>3</v>
      </c>
    </row>
    <row r="68" spans="1:6" ht="13.5" thickBot="1">
      <c r="A68" s="194" t="s">
        <v>79</v>
      </c>
      <c r="B68" s="23" t="s">
        <v>58</v>
      </c>
      <c r="C68" s="39"/>
      <c r="D68" s="39"/>
      <c r="E68" s="145"/>
      <c r="F68" s="25">
        <f t="shared" si="2"/>
        <v>0</v>
      </c>
    </row>
    <row r="69" spans="1:6" ht="13.5" thickBot="1">
      <c r="A69" s="195"/>
      <c r="B69" s="26" t="s">
        <v>59</v>
      </c>
      <c r="C69" s="40">
        <v>15</v>
      </c>
      <c r="D69" s="40">
        <v>15</v>
      </c>
      <c r="E69" s="141"/>
      <c r="F69" s="25">
        <f t="shared" si="2"/>
        <v>30</v>
      </c>
    </row>
    <row r="70" spans="1:6" ht="13.5" thickBot="1">
      <c r="A70" s="196"/>
      <c r="B70" s="31" t="s">
        <v>60</v>
      </c>
      <c r="C70" s="41">
        <f>C69+C68</f>
        <v>15</v>
      </c>
      <c r="D70" s="41">
        <f>D69+D68</f>
        <v>15</v>
      </c>
      <c r="E70" s="147">
        <f>E69+E68</f>
        <v>0</v>
      </c>
      <c r="F70" s="25">
        <f t="shared" si="2"/>
        <v>30</v>
      </c>
    </row>
    <row r="71" spans="1:6" ht="13.5" thickBot="1">
      <c r="A71" s="186" t="s">
        <v>80</v>
      </c>
      <c r="B71" s="23" t="s">
        <v>58</v>
      </c>
      <c r="C71" s="39">
        <v>110</v>
      </c>
      <c r="D71" s="39"/>
      <c r="E71" s="145"/>
      <c r="F71" s="25">
        <f t="shared" si="2"/>
        <v>110</v>
      </c>
    </row>
    <row r="72" spans="1:12" ht="13.5" thickBot="1">
      <c r="A72" s="184"/>
      <c r="B72" s="26" t="s">
        <v>59</v>
      </c>
      <c r="C72" s="79">
        <v>180</v>
      </c>
      <c r="D72" s="79"/>
      <c r="E72" s="156"/>
      <c r="F72" s="25">
        <f t="shared" si="2"/>
        <v>180</v>
      </c>
      <c r="H72" s="12"/>
      <c r="I72" s="12"/>
      <c r="J72" s="12"/>
      <c r="K72" s="12"/>
      <c r="L72" s="12"/>
    </row>
    <row r="73" spans="1:13" ht="13.5" thickBot="1">
      <c r="A73" s="187"/>
      <c r="B73" s="27" t="s">
        <v>60</v>
      </c>
      <c r="C73" s="99">
        <f>C72+C71</f>
        <v>290</v>
      </c>
      <c r="D73" s="99">
        <f>D72+D71</f>
        <v>0</v>
      </c>
      <c r="E73" s="157">
        <f>E72+E71</f>
        <v>0</v>
      </c>
      <c r="F73" s="122">
        <f t="shared" si="2"/>
        <v>290</v>
      </c>
      <c r="H73" s="12"/>
      <c r="I73" s="12"/>
      <c r="J73" s="12"/>
      <c r="K73" s="12"/>
      <c r="L73" s="12"/>
      <c r="M73" s="12"/>
    </row>
    <row r="74" spans="1:13" ht="13.5" thickBot="1">
      <c r="A74" s="180" t="s">
        <v>138</v>
      </c>
      <c r="B74" s="23" t="s">
        <v>58</v>
      </c>
      <c r="C74" s="78"/>
      <c r="D74" s="78"/>
      <c r="E74" s="170"/>
      <c r="F74" s="25">
        <f t="shared" si="2"/>
        <v>0</v>
      </c>
      <c r="H74" s="12"/>
      <c r="I74" s="12"/>
      <c r="J74" s="12"/>
      <c r="K74" s="12"/>
      <c r="L74" s="12"/>
      <c r="M74" s="12"/>
    </row>
    <row r="75" spans="1:13" ht="13.5" thickBot="1">
      <c r="A75" s="181"/>
      <c r="B75" s="26" t="s">
        <v>59</v>
      </c>
      <c r="C75" s="40"/>
      <c r="D75" s="40">
        <v>90</v>
      </c>
      <c r="E75" s="141"/>
      <c r="F75" s="25">
        <f t="shared" si="2"/>
        <v>90</v>
      </c>
      <c r="H75" s="12"/>
      <c r="I75" s="12"/>
      <c r="J75" s="12"/>
      <c r="K75" s="12"/>
      <c r="L75" s="12"/>
      <c r="M75" s="12"/>
    </row>
    <row r="76" spans="1:13" ht="13.5" thickBot="1">
      <c r="A76" s="182"/>
      <c r="B76" s="31" t="s">
        <v>60</v>
      </c>
      <c r="C76" s="41">
        <f>C75+C74</f>
        <v>0</v>
      </c>
      <c r="D76" s="41">
        <f>D75+D74</f>
        <v>90</v>
      </c>
      <c r="E76" s="147">
        <f>E75+E74</f>
        <v>0</v>
      </c>
      <c r="F76" s="35">
        <f t="shared" si="2"/>
        <v>90</v>
      </c>
      <c r="H76" s="12"/>
      <c r="I76" s="12"/>
      <c r="J76" s="12"/>
      <c r="K76" s="12"/>
      <c r="L76" s="12"/>
      <c r="M76" s="12"/>
    </row>
    <row r="77" spans="1:13" ht="13.5" thickBot="1">
      <c r="A77" s="183" t="s">
        <v>81</v>
      </c>
      <c r="B77" s="33" t="s">
        <v>58</v>
      </c>
      <c r="C77" s="84">
        <v>30</v>
      </c>
      <c r="D77" s="34"/>
      <c r="E77" s="161"/>
      <c r="F77" s="42">
        <f t="shared" si="2"/>
        <v>30</v>
      </c>
      <c r="H77" s="12"/>
      <c r="I77" s="12"/>
      <c r="J77" s="12"/>
      <c r="K77" s="12"/>
      <c r="L77" s="12"/>
      <c r="M77" s="12"/>
    </row>
    <row r="78" spans="1:13" ht="13.5" thickBot="1">
      <c r="A78" s="184"/>
      <c r="B78" s="26" t="s">
        <v>59</v>
      </c>
      <c r="C78" s="77">
        <v>70</v>
      </c>
      <c r="D78" s="77">
        <v>45</v>
      </c>
      <c r="E78" s="162"/>
      <c r="F78" s="25">
        <f t="shared" si="2"/>
        <v>115</v>
      </c>
      <c r="H78" s="12"/>
      <c r="I78" s="12"/>
      <c r="J78" s="12"/>
      <c r="K78" s="12"/>
      <c r="L78" s="12"/>
      <c r="M78" s="12"/>
    </row>
    <row r="79" spans="1:13" ht="13.5" thickBot="1">
      <c r="A79" s="185"/>
      <c r="B79" s="31" t="s">
        <v>60</v>
      </c>
      <c r="C79" s="32">
        <f>C78+C77</f>
        <v>100</v>
      </c>
      <c r="D79" s="32">
        <f>D78+D77</f>
        <v>45</v>
      </c>
      <c r="E79" s="160">
        <f>E78+E77</f>
        <v>0</v>
      </c>
      <c r="F79" s="25">
        <f t="shared" si="2"/>
        <v>145</v>
      </c>
      <c r="H79" s="12"/>
      <c r="I79" s="12"/>
      <c r="J79" s="12"/>
      <c r="K79" s="12"/>
      <c r="L79" s="12"/>
      <c r="M79" s="12"/>
    </row>
    <row r="80" spans="1:12" ht="13.5" customHeight="1" thickBot="1">
      <c r="A80" s="194" t="s">
        <v>82</v>
      </c>
      <c r="B80" s="23" t="s">
        <v>58</v>
      </c>
      <c r="C80" s="69">
        <f>'площади КБ'!C77</f>
        <v>384</v>
      </c>
      <c r="D80" s="69"/>
      <c r="E80" s="145">
        <v>1539</v>
      </c>
      <c r="F80" s="25">
        <f t="shared" si="2"/>
        <v>1923</v>
      </c>
      <c r="H80" s="12"/>
      <c r="I80" s="12"/>
      <c r="J80" s="12"/>
      <c r="K80" s="12"/>
      <c r="L80" s="12"/>
    </row>
    <row r="81" spans="1:12" ht="13.5" customHeight="1" thickBot="1">
      <c r="A81" s="195"/>
      <c r="B81" s="26" t="s">
        <v>59</v>
      </c>
      <c r="C81" s="80">
        <f>750+360</f>
        <v>1110</v>
      </c>
      <c r="D81" s="80"/>
      <c r="E81" s="141"/>
      <c r="F81" s="25">
        <f t="shared" si="2"/>
        <v>1110</v>
      </c>
      <c r="H81" s="12"/>
      <c r="I81" s="12"/>
      <c r="J81" s="12"/>
      <c r="K81" s="12"/>
      <c r="L81" s="12"/>
    </row>
    <row r="82" spans="1:13" ht="13.5" thickBot="1">
      <c r="A82" s="196"/>
      <c r="B82" s="31" t="s">
        <v>60</v>
      </c>
      <c r="C82" s="41">
        <f>C81+C80</f>
        <v>1494</v>
      </c>
      <c r="D82" s="41">
        <f>D81+D80</f>
        <v>0</v>
      </c>
      <c r="E82" s="147">
        <f>E81+E80</f>
        <v>1539</v>
      </c>
      <c r="F82" s="25">
        <f t="shared" si="2"/>
        <v>3033</v>
      </c>
      <c r="I82" s="12"/>
      <c r="K82" s="12"/>
      <c r="M82" s="12"/>
    </row>
    <row r="83" spans="1:6" ht="13.5" thickBot="1">
      <c r="A83" s="186" t="s">
        <v>83</v>
      </c>
      <c r="B83" s="23" t="s">
        <v>58</v>
      </c>
      <c r="C83" s="69"/>
      <c r="D83" s="69"/>
      <c r="E83" s="145"/>
      <c r="F83" s="25">
        <f t="shared" si="2"/>
        <v>0</v>
      </c>
    </row>
    <row r="84" spans="1:6" ht="13.5" thickBot="1">
      <c r="A84" s="184"/>
      <c r="B84" s="26" t="s">
        <v>59</v>
      </c>
      <c r="C84" s="80">
        <v>90</v>
      </c>
      <c r="D84" s="80"/>
      <c r="E84" s="141"/>
      <c r="F84" s="25">
        <f t="shared" si="2"/>
        <v>90</v>
      </c>
    </row>
    <row r="85" spans="1:6" ht="13.5" thickBot="1">
      <c r="A85" s="185"/>
      <c r="B85" s="31" t="s">
        <v>60</v>
      </c>
      <c r="C85" s="41">
        <f>C84+C83</f>
        <v>90</v>
      </c>
      <c r="D85" s="41">
        <f>D84+D83</f>
        <v>0</v>
      </c>
      <c r="E85" s="147">
        <f>E84+E83</f>
        <v>0</v>
      </c>
      <c r="F85" s="25">
        <f t="shared" si="2"/>
        <v>90</v>
      </c>
    </row>
    <row r="86" spans="1:6" ht="13.5" thickBot="1">
      <c r="A86" s="186" t="s">
        <v>84</v>
      </c>
      <c r="B86" s="23" t="s">
        <v>58</v>
      </c>
      <c r="C86" s="39"/>
      <c r="D86" s="39"/>
      <c r="E86" s="145"/>
      <c r="F86" s="25">
        <f t="shared" si="2"/>
        <v>0</v>
      </c>
    </row>
    <row r="87" spans="1:6" ht="13.5" thickBot="1">
      <c r="A87" s="184"/>
      <c r="B87" s="26" t="s">
        <v>59</v>
      </c>
      <c r="C87" s="40">
        <v>1</v>
      </c>
      <c r="D87" s="40"/>
      <c r="E87" s="141"/>
      <c r="F87" s="25">
        <f t="shared" si="2"/>
        <v>1</v>
      </c>
    </row>
    <row r="88" spans="1:6" ht="13.5" thickBot="1">
      <c r="A88" s="185"/>
      <c r="B88" s="31" t="s">
        <v>60</v>
      </c>
      <c r="C88" s="41">
        <f>C87+C86</f>
        <v>1</v>
      </c>
      <c r="D88" s="41">
        <f>D87+D86</f>
        <v>0</v>
      </c>
      <c r="E88" s="147">
        <f>E87+E86</f>
        <v>0</v>
      </c>
      <c r="F88" s="25">
        <f t="shared" si="2"/>
        <v>1</v>
      </c>
    </row>
    <row r="89" spans="1:6" ht="13.5" thickBot="1">
      <c r="A89" s="186" t="s">
        <v>85</v>
      </c>
      <c r="B89" s="23" t="s">
        <v>58</v>
      </c>
      <c r="C89" s="39">
        <v>722</v>
      </c>
      <c r="D89" s="39"/>
      <c r="E89" s="145"/>
      <c r="F89" s="25">
        <f t="shared" si="2"/>
        <v>722</v>
      </c>
    </row>
    <row r="90" spans="1:6" ht="13.5" thickBot="1">
      <c r="A90" s="184"/>
      <c r="B90" s="26" t="s">
        <v>59</v>
      </c>
      <c r="C90" s="63">
        <v>150</v>
      </c>
      <c r="D90" s="63">
        <v>150</v>
      </c>
      <c r="E90" s="171"/>
      <c r="F90" s="25">
        <f t="shared" si="2"/>
        <v>300</v>
      </c>
    </row>
    <row r="91" spans="1:6" ht="13.5" thickBot="1">
      <c r="A91" s="185"/>
      <c r="B91" s="31" t="s">
        <v>60</v>
      </c>
      <c r="C91" s="64">
        <f>C90+C89</f>
        <v>872</v>
      </c>
      <c r="D91" s="64">
        <f>D90+D89</f>
        <v>150</v>
      </c>
      <c r="E91" s="147">
        <f>E90+E89</f>
        <v>0</v>
      </c>
      <c r="F91" s="35">
        <f t="shared" si="2"/>
        <v>1022</v>
      </c>
    </row>
  </sheetData>
  <sheetProtection/>
  <mergeCells count="31">
    <mergeCell ref="A62:A64"/>
    <mergeCell ref="A65:A67"/>
    <mergeCell ref="A86:A88"/>
    <mergeCell ref="A89:A91"/>
    <mergeCell ref="A71:A73"/>
    <mergeCell ref="A77:A79"/>
    <mergeCell ref="A80:A82"/>
    <mergeCell ref="A83:A85"/>
    <mergeCell ref="A68:A70"/>
    <mergeCell ref="A74:A76"/>
    <mergeCell ref="A22:A24"/>
    <mergeCell ref="A47:A49"/>
    <mergeCell ref="A50:A52"/>
    <mergeCell ref="A53:A55"/>
    <mergeCell ref="A25:A27"/>
    <mergeCell ref="A31:A33"/>
    <mergeCell ref="A28:A30"/>
    <mergeCell ref="A59:A61"/>
    <mergeCell ref="A56:A58"/>
    <mergeCell ref="A35:A37"/>
    <mergeCell ref="A38:A40"/>
    <mergeCell ref="A41:A43"/>
    <mergeCell ref="A44:A46"/>
    <mergeCell ref="A16:A18"/>
    <mergeCell ref="A19:A21"/>
    <mergeCell ref="A1:F1"/>
    <mergeCell ref="A2:F2"/>
    <mergeCell ref="A4:A6"/>
    <mergeCell ref="A7:A9"/>
    <mergeCell ref="A10:A12"/>
    <mergeCell ref="A13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2009-04-15T08:39:58Z</cp:lastPrinted>
  <dcterms:created xsi:type="dcterms:W3CDTF">1996-10-08T23:32:33Z</dcterms:created>
  <dcterms:modified xsi:type="dcterms:W3CDTF">2014-10-23T17:38:07Z</dcterms:modified>
  <cp:category/>
  <cp:version/>
  <cp:contentType/>
  <cp:contentStatus/>
</cp:coreProperties>
</file>