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2" firstSheet="2" activeTab="2"/>
  </bookViews>
  <sheets>
    <sheet name="уточдек" sheetId="1" r:id="rId1"/>
    <sheet name="2007-1чтение" sheetId="2" r:id="rId2"/>
    <sheet name="2018" sheetId="3" r:id="rId3"/>
  </sheets>
  <definedNames>
    <definedName name="_xlnm.Print_Titles" localSheetId="2">'2018'!$7:$8</definedName>
  </definedNames>
  <calcPr fullCalcOnLoad="1"/>
</workbook>
</file>

<file path=xl/sharedStrings.xml><?xml version="1.0" encoding="utf-8"?>
<sst xmlns="http://schemas.openxmlformats.org/spreadsheetml/2006/main" count="1736" uniqueCount="463">
  <si>
    <t xml:space="preserve"> -проценты, полученные от предоставления бюджетных кредитов внутри страны за счет средств местных бюджетов</t>
  </si>
  <si>
    <t xml:space="preserve"> -арендная плата и поступления от продажи права на заключение договоров аренды за  земли  до разграничения государственной собственности на землю (за исключением земель, предназначенных для целей жилищного строительства)</t>
  </si>
  <si>
    <t xml:space="preserve"> -прочие поступления от использования имущества, находящегося в муниципальной собственности</t>
  </si>
  <si>
    <t xml:space="preserve"> -доходы бюджетов муниципальных районов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</si>
  <si>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 xml:space="preserve"> -денежные взыскания (штрафы) за нарушение законодательства о налогах и сборах, предусмотренные статьями 116,117,118, пунктами 1 и 2 статьи 120, статьями 125, 126, 128, 129, 129.1, 132, 134, пунктом 2 статьи 135 и статьей 135.1 Налогового Кодекса Российской Федерации</t>
  </si>
  <si>
    <t xml:space="preserve"> -денежные взыскания (штрафы) за нарушение земельного законодательства</t>
  </si>
  <si>
    <t>000 1 16 03030 01 0000 140</t>
  </si>
  <si>
    <t xml:space="preserve">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</si>
  <si>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Исполнение на 22.11.2006 года</t>
  </si>
  <si>
    <t>020 1 11 03050 05 0000 120</t>
  </si>
  <si>
    <t>010 1 11 05011 01 0000 120</t>
  </si>
  <si>
    <t>010 1 11 08045 05 0000 120</t>
  </si>
  <si>
    <t>000 1 17 05000 00 0000 000</t>
  </si>
  <si>
    <t xml:space="preserve">ПРОЧИЕ НЕНАЛОГОВЫЕ ДОХОДЫ </t>
  </si>
  <si>
    <t>000 1 19 00000 00 0000 000</t>
  </si>
  <si>
    <t>ВОЗВРАТ ОСТАТКОВ СУБСИДИЙ И СУБВЕНЦИЙ ПРОШЛЫХ ЛЕТ</t>
  </si>
  <si>
    <t>000 1 19 05010 05 0000 150</t>
  </si>
  <si>
    <t>Возврат остатков субсидий и субвенций прошлых лет</t>
  </si>
  <si>
    <t>План по решению сессии</t>
  </si>
  <si>
    <t>000 2 02 02254 05 0000 151</t>
  </si>
  <si>
    <t>Субвенции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</si>
  <si>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Субвенции бюджетам муниципальных районов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транспртных средств</t>
  </si>
  <si>
    <t>жкх</t>
  </si>
  <si>
    <t>мслуж</t>
  </si>
  <si>
    <t>опека</t>
  </si>
  <si>
    <t>пов етс</t>
  </si>
  <si>
    <t>благоустр</t>
  </si>
  <si>
    <t>*</t>
  </si>
  <si>
    <t>субвенция несоверш</t>
  </si>
  <si>
    <t>субвенция соцзащита органы</t>
  </si>
  <si>
    <t>субвенция соцзащита жку</t>
  </si>
  <si>
    <t>субвенция с/х производство</t>
  </si>
  <si>
    <t>субвенция кл.руков</t>
  </si>
  <si>
    <t>возврат жку</t>
  </si>
  <si>
    <t>субвенция меры соцподдержки</t>
  </si>
  <si>
    <t>о защите прав ребенка</t>
  </si>
  <si>
    <t>соцподдержка инвалидов</t>
  </si>
  <si>
    <t>соц обслуживание населения</t>
  </si>
  <si>
    <t>на погашение кред.задолж.</t>
  </si>
  <si>
    <t>отд.категориям граждан</t>
  </si>
  <si>
    <t>приемн родит</t>
  </si>
  <si>
    <t>образоват.проц</t>
  </si>
  <si>
    <t>субенция скорая</t>
  </si>
  <si>
    <t>предприним ЦРБ</t>
  </si>
  <si>
    <t>вус</t>
  </si>
  <si>
    <t>Доходы  районного бюджета на 2007 год</t>
  </si>
  <si>
    <t>Субвенции бюджетам муниципальных районов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</si>
  <si>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Плановые показатели на 2007 год</t>
  </si>
  <si>
    <t>Код элемента</t>
  </si>
  <si>
    <t>00</t>
  </si>
  <si>
    <t>000</t>
  </si>
  <si>
    <t>0000</t>
  </si>
  <si>
    <t>1</t>
  </si>
  <si>
    <t>01</t>
  </si>
  <si>
    <t>010</t>
  </si>
  <si>
    <t>110</t>
  </si>
  <si>
    <t>012</t>
  </si>
  <si>
    <t>02</t>
  </si>
  <si>
    <t>020</t>
  </si>
  <si>
    <t>030</t>
  </si>
  <si>
    <t>05</t>
  </si>
  <si>
    <t>08</t>
  </si>
  <si>
    <t>03</t>
  </si>
  <si>
    <t>04</t>
  </si>
  <si>
    <t>140</t>
  </si>
  <si>
    <t>050</t>
  </si>
  <si>
    <t>11</t>
  </si>
  <si>
    <t>120</t>
  </si>
  <si>
    <t>040</t>
  </si>
  <si>
    <t>12</t>
  </si>
  <si>
    <t>16</t>
  </si>
  <si>
    <t>28</t>
  </si>
  <si>
    <t>90</t>
  </si>
  <si>
    <t>2</t>
  </si>
  <si>
    <t>151</t>
  </si>
  <si>
    <t>№ строки</t>
  </si>
  <si>
    <t xml:space="preserve">182 </t>
  </si>
  <si>
    <t xml:space="preserve">000 </t>
  </si>
  <si>
    <t>182</t>
  </si>
  <si>
    <t>Субвенции бюджетам муниципальных районов на выполнение передаваемых полномочий субъектов РФ</t>
  </si>
  <si>
    <t>999</t>
  </si>
  <si>
    <t>Прочие субсидии бюджетам муниципальных районов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</si>
  <si>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</si>
  <si>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</si>
  <si>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 xml:space="preserve"> - 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</si>
  <si>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</si>
  <si>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РФ</t>
  </si>
  <si>
    <t>024</t>
  </si>
  <si>
    <t>029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</si>
  <si>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</si>
  <si>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межселенной территории, а также средства от продажи права на заключение договоров</t>
  </si>
  <si>
    <t>ШТРАФЫ, САНКЦИИ, ВОЗМЕЩЕНИЕ УЩЕРБА</t>
  </si>
  <si>
    <t>Иные межбюджетные трансферты</t>
  </si>
  <si>
    <t>013</t>
  </si>
  <si>
    <t>Плата за иные виды негативного воздействия на окружающую среду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</si>
  <si>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</si>
  <si>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</si>
  <si>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094</t>
  </si>
  <si>
    <t>000 1 00 00000 00 0000 000</t>
  </si>
  <si>
    <t>ДОХОДЫ</t>
  </si>
  <si>
    <t>НАЛОГИ НА ПРИБЫЛЬ, ДОХОДЫ</t>
  </si>
  <si>
    <t>000 1 01 01000 00 0000 110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</si>
  <si>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</si>
  <si>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</si>
  <si>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000 1 01 02000 01 0000 110</t>
  </si>
  <si>
    <t>Налог на доходы физических лиц</t>
  </si>
  <si>
    <t>000 1 05 00000 00 0000 000</t>
  </si>
  <si>
    <t>000 1 06 00000 00 0000 000</t>
  </si>
  <si>
    <t>НАЛОГИ НА ИМУЩЕСТВО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</si>
  <si>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</si>
  <si>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</si>
  <si>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</si>
  <si>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</si>
  <si>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</si>
  <si>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</si>
  <si>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</si>
  <si>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</si>
  <si>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</si>
  <si>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</si>
  <si>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</si>
  <si>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</si>
  <si>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</si>
  <si>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ШТРАФНЫЕ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</si>
  <si>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</si>
  <si>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</si>
  <si>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</si>
  <si>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- прочие поступления от денежных взысканий (штрафов) и иных сумм в возмещение ущерба, зачисляемые в местные бюджеты</t>
  </si>
  <si>
    <t xml:space="preserve">ИТОГО СОБСТВЕННЫХ  ДОХОДОВ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</si>
  <si>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</si>
  <si>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</si>
  <si>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</si>
  <si>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</si>
  <si>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</si>
  <si>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Прочие дотации</t>
  </si>
  <si>
    <t>Субвенции от других бюджетов бюджетной системы Российской Федерации</t>
  </si>
  <si>
    <t>Прочие субвенции</t>
  </si>
  <si>
    <t>Субсидии от других бюджетов бюджетной системы Российской Федерации</t>
  </si>
  <si>
    <t>РЫНОЧНЫЕ ПРОДАЖИ ТОВАРОВ И УСЛУГ</t>
  </si>
  <si>
    <t>Доходы от продажи услуг, зачисляемые в местные бюджеты</t>
  </si>
  <si>
    <t>ВСЕГО ДОХОДОВ</t>
  </si>
  <si>
    <t>182 1 01 02040 01 0000 110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</si>
  <si>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мероприятий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расчитанную исходя из действующей ставки рефинансирования, процентных доходов по вкладамв банках (за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(кредитных) средств (за исключением материальной выгоды, полученной на процентах за пользование целевыми займами (кредитами) на новое строительство или приобретение жилья)</t>
  </si>
  <si>
    <t>182 1 05 02000 01 0000 110</t>
  </si>
  <si>
    <t>000 1 08 03000 01 0000 110</t>
  </si>
  <si>
    <t>438 1 08 03010 01 0000 110</t>
  </si>
  <si>
    <t>000 1 08 07160 01 0000 110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</si>
  <si>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</si>
  <si>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</si>
  <si>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000 1 11 08040 00 0000 120</t>
  </si>
  <si>
    <t>000 1 11 05010 00 0000 120</t>
  </si>
  <si>
    <t>000 1 12 00000 00 0000 000</t>
  </si>
  <si>
    <t>000 1 16 00000 00 0000 000</t>
  </si>
  <si>
    <t>498 1 12 01000 01 0000 120</t>
  </si>
  <si>
    <t>182 1 16 03010 01 0000 140</t>
  </si>
  <si>
    <t>000 2 02 01000 00 0000 151</t>
  </si>
  <si>
    <t>000 2 02 01100 00 0000 151</t>
  </si>
  <si>
    <t>000 2 02 02000 00 0000 151</t>
  </si>
  <si>
    <t>000 2 02 04000 00 0000 151</t>
  </si>
  <si>
    <t>000 1 01 00000 00 0000 000</t>
  </si>
  <si>
    <t>182 1 01 01012 02 0000 110</t>
  </si>
  <si>
    <t>000 2 02 01010 05 0000 151</t>
  </si>
  <si>
    <t>000 2 02 01070 05 0000 151</t>
  </si>
  <si>
    <t xml:space="preserve"> -дотации бюджетам муниципальных образований на выравнивание уровня бюджетной обеспеченности</t>
  </si>
  <si>
    <t>000 2 02 02080 05 0000 151</t>
  </si>
  <si>
    <t>Субвенции бюджетам муниципальных районов на оплату ЖКХ отдельным категориям граждан</t>
  </si>
  <si>
    <t>000 2 02 02900 00 0000 151</t>
  </si>
  <si>
    <t>000 2 02 02940 05 0000 151</t>
  </si>
  <si>
    <t>Прочие субвенции, зачисляемые в бюджеты муниципальных районов</t>
  </si>
  <si>
    <t>Прочие субсидии, зачисляемые в бюджеты муниципальных районов</t>
  </si>
  <si>
    <t>000 2 02 04930 05 0000 151</t>
  </si>
  <si>
    <t>000 2 02 09065 05 0000 151</t>
  </si>
  <si>
    <t>Прочие безвозмездные поступления в бюджеты муниципальных районов от бюджетов поселений</t>
  </si>
  <si>
    <t>НАЛОГИ НА СОВОКУПНЫЙ ДОХОД</t>
  </si>
  <si>
    <t>Единый налог на вмененный доход для отдельных видов деятельности</t>
  </si>
  <si>
    <t>Земельный налог</t>
  </si>
  <si>
    <t xml:space="preserve">Госпошлина за совершение нотариальных действий </t>
  </si>
  <si>
    <t>Код дохода</t>
  </si>
  <si>
    <t>000 1 01 01010 00 0000 110</t>
  </si>
  <si>
    <t>182 1 01 02022 01 0000 110</t>
  </si>
  <si>
    <t>0001 01 02010 01 0000  110</t>
  </si>
  <si>
    <t>0001 01 02030 01 0000 110</t>
  </si>
  <si>
    <t>182 1 06 06000 03 0000 110</t>
  </si>
  <si>
    <t>000 1 08 07140 01 0000 110</t>
  </si>
  <si>
    <t>000 1 09 01000 03 0000 110</t>
  </si>
  <si>
    <t>000 1 09 04000 00 0000 110</t>
  </si>
  <si>
    <t>000 1 09 04050 03 0000 110</t>
  </si>
  <si>
    <t>000 1 09 07000 03 0000 110</t>
  </si>
  <si>
    <t>000 1 09 07030 03 0000 110</t>
  </si>
  <si>
    <t>000 1 09 07050 03 0000 110</t>
  </si>
  <si>
    <t>000 1 11 05020 00 0000 120</t>
  </si>
  <si>
    <t>000 1 11 05025 05 0000 120</t>
  </si>
  <si>
    <t>000 1 15 00000 00 0000 000</t>
  </si>
  <si>
    <t>000 1 16 25000 01 0000 140</t>
  </si>
  <si>
    <t>000 1 16 25060 01 0000 140</t>
  </si>
  <si>
    <t>000 1 16 27000 01 0000 140</t>
  </si>
  <si>
    <t>000 1 16 28000 01 0000 140</t>
  </si>
  <si>
    <t>000 1 16 30000 01 0000 140</t>
  </si>
  <si>
    <t>000 1 16 90000 00 0000 140</t>
  </si>
  <si>
    <t>000 1 16 90050 05 0000 140</t>
  </si>
  <si>
    <t>000 1 17 05050 05 0000 180</t>
  </si>
  <si>
    <t>000 2 02 02220 00 0000 151</t>
  </si>
  <si>
    <t>000 2 02 02223 05 0000 151</t>
  </si>
  <si>
    <t>000 2 02 02330 00 0000 151</t>
  </si>
  <si>
    <t>000 2 02 02333 05 0000 151</t>
  </si>
  <si>
    <t>000 2 02 02350 00 0000 151</t>
  </si>
  <si>
    <t>000 2 02 02354 05 0000 151</t>
  </si>
  <si>
    <t>182 1 01 02021 01 0000 110</t>
  </si>
  <si>
    <t>000 1 11 03000 00 0000 120</t>
  </si>
  <si>
    <t>Наименование</t>
  </si>
  <si>
    <t>-налог на прибыль организаций, зачисляемый в бюджеты субъектов РФ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</si>
  <si>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</si>
  <si>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</si>
  <si>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-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</si>
  <si>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Налог на прибыль, зачисляемый в местные бюджеты</t>
  </si>
  <si>
    <t>Налоги на имущество</t>
  </si>
  <si>
    <t>Прочие налоги и сборы (по отмененным местным налогам и сборам)</t>
  </si>
  <si>
    <t>Арендная плата за земли, находящиеся в государственной собственности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</si>
  <si>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 земли, находящиеся в собственности муниципальных районов</t>
  </si>
  <si>
    <t>АДМИНИСТРАТИВНЫЕ ПЛАТЕЖИ И СБОРЫ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</si>
  <si>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законодательства,лесного законодательства, водного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</si>
  <si>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</si>
  <si>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санитарно-эпидимиологического благополучия человека и законодательства в сфере защиты потребителей</t>
  </si>
  <si>
    <t>Денежные взыскания (штрафы) за административные правонарушения в области дорожного движения</t>
  </si>
  <si>
    <t>Субвенции на осуществление расходов бюджетов по выплате государственных пособий гражданам, имеющим детей</t>
  </si>
  <si>
    <t>Субвенции бюджетам муниципальных районов на осуществление расходов бюджетов по выплате государственных пособий гражданам, имеющим детей</t>
  </si>
  <si>
    <t>Субвенции бюджетам на ежемесячное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</si>
  <si>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</si>
  <si>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</si>
  <si>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осуществление полномочий по первичному воинскому учету на территориях, на территориях, где отсутствуют военные комиссариаты</t>
  </si>
  <si>
    <t>Плановые показатели на 2006 год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</si>
  <si>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</si>
  <si>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</si>
  <si>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- государственная пошлина за выдачу ордера на квартиру</t>
  </si>
  <si>
    <t>182 1 06 06023 05 0000 110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</si>
  <si>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межселенной территории</t>
  </si>
  <si>
    <t>000 1 08 04000 01 0000 110</t>
  </si>
  <si>
    <t>ПРОЧИЕ НЕНАЛОГОВЫЕ ДОХОДЫ БЮДЖЕТОВ МНИЦИПАЛЬНЫХ РАЙОНОВ</t>
  </si>
  <si>
    <t xml:space="preserve"> -дотации бюджетам субъектов РФ на поддержку мер по обеспечению сбалансированности бюджетов</t>
  </si>
  <si>
    <t>000 2 02 02080 00 0000 151</t>
  </si>
  <si>
    <t>Субвенции на оплату жилищно-коммунальных услуг отдельным категориям граждан</t>
  </si>
  <si>
    <t>000 2 02 02090 00 0000 151</t>
  </si>
  <si>
    <t>Субвенции бюджетам на осуществление полномочий по подготовке и проведению сельскохозяйственной переписи</t>
  </si>
  <si>
    <t>000 2 02 02094 05 0000 151</t>
  </si>
  <si>
    <t>Субвенции бюджетам муниципальных районов на осуществление полномочий по подготовке и проведению сельскохозяйственной переписи</t>
  </si>
  <si>
    <t>000 2 02 02180 00 0000 151</t>
  </si>
  <si>
    <t>000 2 02 02180 05 0000 151</t>
  </si>
  <si>
    <t>Субвенции бюджетам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</si>
  <si>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>Единый сельскохозяйственный налог</t>
  </si>
  <si>
    <t>Субвенции бюджетам муниципальных районов для финансового обеспечения переданных исполнительно-распорядительным органам муниципальных образований полномочий по состовлению (изменению и дополнению) списков кандидатов в присяжные заседатели федеральных судов общей юрисдикции в Российской Федерации</t>
  </si>
  <si>
    <t>000 2 02 02420 00 0000 151</t>
  </si>
  <si>
    <t>Субвенции бюджетам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</si>
  <si>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000 2 02 02423 05 0000 151</t>
  </si>
  <si>
    <t>Субвенции бюджетам муниципальных районовна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</si>
  <si>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000 2 02 09000 00 0000 151</t>
  </si>
  <si>
    <t>Прочие безвозмездные поступления от других бюджетов бюджетной системы</t>
  </si>
  <si>
    <t>000 2 02 09060 00 0000 151</t>
  </si>
  <si>
    <t>Прочие безвозмездные поступления от бюджетов поселений</t>
  </si>
  <si>
    <t>ДОХОДЫ ОТ ПРЕДПРИНИМАТЕЛЬСКОЙ  И  ИНОЙ ПРИНОСЯЩЕЙ ДОХОД  ДЕЯТЕЛЬНОСТИ</t>
  </si>
  <si>
    <t>000 2 02 01010 00 0000 151</t>
  </si>
  <si>
    <t>Дотации на выравнивание уровня бюджетной обеспеченности</t>
  </si>
  <si>
    <t>000 2 02 01070 00 0000 151</t>
  </si>
  <si>
    <t>Дотации бюджетам на поддержку мер по обеспечению сбалансированности бюджетов</t>
  </si>
  <si>
    <t>Доходы от продажи услуг</t>
  </si>
  <si>
    <t xml:space="preserve">000 3 00 00000 00 0000 000 </t>
  </si>
  <si>
    <t xml:space="preserve">000 3 02 00000 00 0000 000 </t>
  </si>
  <si>
    <t xml:space="preserve">000 3 02 01000 00 0000 130 </t>
  </si>
  <si>
    <t>000 3 02 01050 05 0000 130</t>
  </si>
  <si>
    <t xml:space="preserve">                                   Приложение №</t>
  </si>
  <si>
    <t>к решению Мотыгинского районного Совета депутатов</t>
  </si>
  <si>
    <t>от "_____"______________2006г. №_________</t>
  </si>
  <si>
    <t>тыс. руб.</t>
  </si>
  <si>
    <t>Доходы  районного бюджета на 2006 год</t>
  </si>
  <si>
    <t>по группам и подгруппам бюджетной классификации</t>
  </si>
  <si>
    <t>000 1 11 05000 00 0000 120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</si>
  <si>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</si>
  <si>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</si>
  <si>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</si>
  <si>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государственной и муниципальной собственности</t>
  </si>
  <si>
    <t>Доходы от реализации имущества, находящегося в собственности муниципальных районов (в части реализации основных средств по указанному имуществу)</t>
  </si>
  <si>
    <t>000 1 14 02032 05 0000 410</t>
  </si>
  <si>
    <t>000 1 14 02030 05 0000 410</t>
  </si>
  <si>
    <t xml:space="preserve"> -налог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зарегестрированными в качестве индивидуальных предпринимателей, частных нотариусов и других лиц, занимающихся частной практикой</t>
  </si>
  <si>
    <t xml:space="preserve"> -налог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зарегестрированными в качестве индивидуальных предпринимателей, частных нотариусов и других лиц, занимающихся частной практикой</t>
  </si>
  <si>
    <t xml:space="preserve"> -государственная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</si>
  <si>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-земельный налог (по обязательствам, возникшим до 01.01.2005г.)</t>
  </si>
  <si>
    <t xml:space="preserve"> -целевые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</si>
  <si>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-прочие местные налоги и сборы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</si>
  <si>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частной практикой в соответствии со статьей 227 Налогового кодекса Российской Федерации</t>
  </si>
  <si>
    <t>048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</si>
  <si>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</si>
  <si>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</si>
  <si>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7555</t>
  </si>
  <si>
    <t>7577</t>
  </si>
  <si>
    <t>7601</t>
  </si>
  <si>
    <t>7467</t>
  </si>
  <si>
    <t>0151</t>
  </si>
  <si>
    <t>7564</t>
  </si>
  <si>
    <t>7588</t>
  </si>
  <si>
    <t>7566</t>
  </si>
  <si>
    <t>7517</t>
  </si>
  <si>
    <t>7604</t>
  </si>
  <si>
    <t>7513</t>
  </si>
  <si>
    <t>7552</t>
  </si>
  <si>
    <t>7514</t>
  </si>
  <si>
    <t>7519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</si>
  <si>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</si>
  <si>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</si>
  <si>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</si>
  <si>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зачисляемые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</si>
  <si>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</si>
  <si>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</si>
  <si>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</si>
  <si>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</si>
  <si>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</si>
  <si>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</si>
  <si>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</si>
  <si>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099</t>
  </si>
  <si>
    <t>7429</t>
  </si>
  <si>
    <t>7456</t>
  </si>
  <si>
    <t>7570</t>
  </si>
  <si>
    <t>7511</t>
  </si>
  <si>
    <t>30</t>
  </si>
  <si>
    <t xml:space="preserve">Денежные взыскания (штрафы) за нарушение в области дорожного хозяйства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</si>
  <si>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</si>
  <si>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7554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</si>
  <si>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</si>
  <si>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</si>
  <si>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</si>
  <si>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35</t>
  </si>
  <si>
    <t>Суммы по искам о возмещении вреда, причиненного окружающей среде, подлежащие зачислению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</si>
  <si>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</si>
  <si>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7408</t>
  </si>
  <si>
    <t>7409</t>
  </si>
  <si>
    <t>001</t>
  </si>
  <si>
    <t>Дотации бюджетам муниципальных районов на выравнивание бюджетной обеспеченности</t>
  </si>
  <si>
    <t>2711</t>
  </si>
  <si>
    <t>Приложение № 4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</si>
  <si>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</si>
  <si>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</si>
  <si>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</si>
  <si>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Доходы, получаемые в виде арендной либо иной платы за передачу в возмездное пользование государственного и 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</si>
  <si>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</si>
  <si>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ИТОГО  НАЛОГОВЫЕ И НЕНАЛОГОВЫЕ ДОХОДЫ</t>
  </si>
  <si>
    <t>код аналитической группы подвида</t>
  </si>
  <si>
    <t>Наименование кода классификации доходов бюджета</t>
  </si>
  <si>
    <t>118</t>
  </si>
  <si>
    <t>20</t>
  </si>
  <si>
    <t>082</t>
  </si>
  <si>
    <t>0640</t>
  </si>
  <si>
    <t>10</t>
  </si>
  <si>
    <t>Дотации бюджетам бюджетной системы Российской Федерации</t>
  </si>
  <si>
    <t>15</t>
  </si>
  <si>
    <t>Дотации на выравнивание бюджетной обеспеченности</t>
  </si>
  <si>
    <t>002</t>
  </si>
  <si>
    <t>Субсидии бюджетам бюджетной системы Российской Федерации (межбюджетные субсидии)</t>
  </si>
  <si>
    <t>29</t>
  </si>
  <si>
    <t xml:space="preserve">Субвенции бюджетам бюджетной системы Российской Федерации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</si>
  <si>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</si>
  <si>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</si>
  <si>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</t>
  </si>
  <si>
    <t>Дотации бюджетам на поддержку мер по обеспеченности сбалансированности бюджетов</t>
  </si>
  <si>
    <t>Субсидии на выравнивание обеспеченности муниципальных образований края по реализации ими их отдельных расходных обязательств</t>
  </si>
  <si>
    <t>Субвенции на исполнение отдельных государственных  полномочий по решению вопросов поддержки сельскохозяйственного производства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</si>
  <si>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</si>
  <si>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</si>
  <si>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7518</t>
  </si>
  <si>
    <t>551</t>
  </si>
  <si>
    <t>13</t>
  </si>
  <si>
    <t>554</t>
  </si>
  <si>
    <t>070</t>
  </si>
  <si>
    <t>Доходы от сдачи в аренду имущества, составляющего государственную (муниципальную) казну (за исключениях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</si>
  <si>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</si>
  <si>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</si>
  <si>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43</t>
  </si>
  <si>
    <t>Денежные взыскания (штрафы) за нарушение законодательства Российской Федерации об административных правонарушениях</t>
  </si>
  <si>
    <t xml:space="preserve">Субсидии бюджетам муниципальных образований края на поддержку деятельности муниципальных молодежных центров </t>
  </si>
  <si>
    <t xml:space="preserve">Субвенции бюджетам муниципальных образований края на финансирование расходов, связанных с обеспечением бесплатного проезда детей и лиц, сопровождающих организованные группы детей, до места нахождения загородных оздоровительных лагерей и обратно, в соответствии с пунктом 8.1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
на 2017 год и плановый период 2018-2019 годов 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</si>
  <si>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на 2017 год и плановый период  2018 - 2019 годов</t>
  </si>
  <si>
    <t xml:space="preserve"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на 2017 год и плановый период 2018-2019 годов </t>
  </si>
  <si>
    <t xml:space="preserve">Субвенции бюджетам муниципальных образований края на реализацию Закона края от 21 декабря 2010 года № 11-5582 «О наделении органов местного самоуправления городских округов и муниципальных районов края отдельными государственными полномочиями по обеспечению переселения граждан из районов Крайнего Севера и приравненных к ним местностей Красноярского края» 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</si>
  <si>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граждан» на 2017 год и плановый период 2018-2019 годов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</si>
  <si>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2017 год и плановый период 2018-2019 годов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</si>
  <si>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 края  отдельными государственными полномочиями по организации проведения мероприятий по отлову и содержанию безнадзорных животных» на 2017 год и плановый период 2018 - 2019 годов</t>
  </si>
  <si>
    <t xml:space="preserve">Субвенции бюджетам муниципальных образований края на реализацию Закона края от 21 декабря 2010 года  № 11-5564 «О наделении органов местного самоуправления государственными полномочиями в области архивного дела» на 2017 год и плановый период 2018-2019 годов 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</si>
  <si>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
и попечительству в отношении несовершеннолетних» на 2017 год 
и плановый период 2018-2019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</si>
  <si>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
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
без взимания родительской платы» </t>
  </si>
  <si>
    <t>Субвенции бюджетам муниципальных образований края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на 2017 год и плановый период 2018-2019 годов</t>
  </si>
  <si>
    <t>Субвенции бюджетам муниципальных образований края на реализацию Закона края от 20 декабря 2012 года № 3-963 «О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
на территории Красноярского края для населения» на 2016 год и плановый период 2017-2018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</si>
  <si>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2017 год 
и плановый период 2018-2019 годов</t>
  </si>
  <si>
    <t>Субсидии бюджетам муниципальных образований края на организацию и проведение акарицидных обработок массового отдыха населения на 2017 год и плановый период 2018-2019 годов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</si>
  <si>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
на 2017 год и плановый период 2018 - 2019 годов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</si>
  <si>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2017 год и плановый период 2018-2019 годов </t>
  </si>
  <si>
    <t>Код классификации дохода бюджета</t>
  </si>
  <si>
    <t>Доходы 
районного
бюджета 
2019 года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</si>
  <si>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</t>
  </si>
  <si>
    <t>40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</si>
  <si>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</si>
  <si>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188</t>
  </si>
  <si>
    <t>141</t>
  </si>
  <si>
    <t>076</t>
  </si>
  <si>
    <t>415</t>
  </si>
  <si>
    <t>100</t>
  </si>
  <si>
    <t>Доходы 
районного 
бюджета 
2018 года</t>
  </si>
  <si>
    <t>Доходы 
районного
бюджета 
2020 года</t>
  </si>
  <si>
    <t>Доходы  районного бюджета на 2018 год и плановый период 2019-2020 годов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</si>
  <si>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</si>
  <si>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</si>
  <si>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</si>
  <si>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</si>
  <si>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</si>
  <si>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</si>
  <si>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</si>
  <si>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</si>
  <si>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0001</t>
  </si>
  <si>
    <t>0002</t>
  </si>
  <si>
    <t>0003</t>
  </si>
  <si>
    <t>0004</t>
  </si>
  <si>
    <t>0005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</si>
  <si>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(Орджоникидзевский сельсовет)</t>
  </si>
  <si>
    <t>0006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</si>
  <si>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(Партизанский сельсовет)</t>
  </si>
  <si>
    <t>0007</t>
  </si>
  <si>
    <t>0008</t>
  </si>
  <si>
    <t>0009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</si>
  <si>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(Южно-Енисейский сельсовет)</t>
  </si>
  <si>
    <t>Прочие денежные взыскания (штрафы) за правонарушения в области дорожного движения (федеральные государственные органы, Банк России, органы управления государственными внебюджетными фондами Российской Федерации)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</si>
  <si>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</si>
  <si>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</si>
  <si>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 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</si>
  <si>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</si>
  <si>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</si>
  <si>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</si>
  <si>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Доходы от продажи земельных участков, находящихся в государственной и муниципальной собственности</t>
  </si>
  <si>
    <t>06</t>
  </si>
  <si>
    <t>430</t>
  </si>
  <si>
    <t>Доходы     от    продажи    земельных    участков,                              государственная  собственность  на   которые   не                              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</si>
  <si>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</si>
  <si>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(Кулаковский сельсовет)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</si>
  <si>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(Машуковский сельсовет)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</si>
  <si>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(Новоангарский сельсовет)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</si>
  <si>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(Первомайский сельсовет)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</si>
  <si>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(Рыбинский сельсовет)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</si>
  <si>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(Южно-Енисейский сельсовет)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</si>
  <si>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(Кирсантьевский сельсовет)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</si>
  <si>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(Кулаковский сельсовет)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</si>
  <si>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(Машуковский сельсовет)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</si>
  <si>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(Новоангарский сельсовет)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</si>
  <si>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(Первомайский сельсовет)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</si>
  <si>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(Рыбинский сельсовет)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</si>
  <si>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(Кирсантьевский сельсовет)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</si>
  <si>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(Орджоникидзевский сельсовет)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</si>
  <si>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</si>
  <si>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</si>
  <si>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</si>
  <si>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</si>
  <si>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</si>
  <si>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группы подвида</t>
  </si>
  <si>
    <t>ПРОЧИЕ БЕЗВОЗМЕЗДНЫЕ ПОСТУПЛЕНИЯ</t>
  </si>
  <si>
    <t>07</t>
  </si>
  <si>
    <t>Прочие безвозмездные поступления в бюджеты муниципальных районов</t>
  </si>
  <si>
    <t>180</t>
  </si>
  <si>
    <t>к Решению  Мотыгинского</t>
  </si>
  <si>
    <t>от 20.12.2017 №19-177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</si>
</sst>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0.00000000"/>
    <numFmt numFmtId="191" formatCode="?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8"/>
      <name val="Calibri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1"/>
      <color rgb="FF000000"/>
      <name val="Calibri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horizontal="left" wrapText="1"/>
    </xf>
    <xf numFmtId="0" fontId="0" fillId="35" borderId="10" xfId="0" applyFill="1" applyBorder="1" applyAlignment="1">
      <alignment wrapText="1"/>
    </xf>
    <xf numFmtId="0" fontId="0" fillId="33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NumberFormat="1" applyFill="1" applyBorder="1" applyAlignment="1">
      <alignment horizontal="left" wrapText="1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37" borderId="10" xfId="0" applyFill="1" applyBorder="1" applyAlignment="1">
      <alignment vertical="center"/>
    </xf>
    <xf numFmtId="0" fontId="0" fillId="37" borderId="10" xfId="0" applyFill="1" applyBorder="1" applyAlignment="1">
      <alignment horizontal="left" wrapText="1"/>
    </xf>
    <xf numFmtId="0" fontId="0" fillId="37" borderId="10" xfId="0" applyFill="1" applyBorder="1" applyAlignment="1">
      <alignment wrapText="1"/>
    </xf>
    <xf numFmtId="0" fontId="0" fillId="38" borderId="10" xfId="0" applyFill="1" applyBorder="1" applyAlignment="1">
      <alignment vertical="center"/>
    </xf>
    <xf numFmtId="0" fontId="0" fillId="38" borderId="10" xfId="0" applyFill="1" applyBorder="1" applyAlignment="1">
      <alignment horizontal="left" wrapText="1"/>
    </xf>
    <xf numFmtId="0" fontId="0" fillId="38" borderId="10" xfId="0" applyFill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left" wrapText="1"/>
    </xf>
    <xf numFmtId="0" fontId="0" fillId="34" borderId="10" xfId="0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left" wrapText="1"/>
    </xf>
    <xf numFmtId="0" fontId="0" fillId="39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right" wrapText="1"/>
    </xf>
    <xf numFmtId="0" fontId="0" fillId="38" borderId="10" xfId="0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0" fontId="0" fillId="35" borderId="10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0" fontId="0" fillId="35" borderId="10" xfId="0" applyNumberFormat="1" applyFill="1" applyBorder="1" applyAlignment="1">
      <alignment horizontal="right" wrapText="1"/>
    </xf>
    <xf numFmtId="0" fontId="0" fillId="36" borderId="10" xfId="0" applyFill="1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0" fontId="0" fillId="39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/>
    </xf>
    <xf numFmtId="49" fontId="8" fillId="40" borderId="10" xfId="0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left" wrapText="1"/>
    </xf>
    <xf numFmtId="171" fontId="8" fillId="0" borderId="10" xfId="63" applyFont="1" applyFill="1" applyBorder="1" applyAlignment="1">
      <alignment vertical="center"/>
    </xf>
    <xf numFmtId="171" fontId="8" fillId="40" borderId="10" xfId="63" applyFont="1" applyFill="1" applyBorder="1" applyAlignment="1">
      <alignment vertical="center"/>
    </xf>
    <xf numFmtId="49" fontId="8" fillId="4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 readingOrder="1"/>
    </xf>
    <xf numFmtId="49" fontId="8" fillId="40" borderId="10" xfId="0" applyNumberFormat="1" applyFont="1" applyFill="1" applyBorder="1" applyAlignment="1">
      <alignment horizontal="center"/>
    </xf>
    <xf numFmtId="0" fontId="8" fillId="40" borderId="10" xfId="0" applyFont="1" applyFill="1" applyBorder="1" applyAlignment="1">
      <alignment horizontal="justify" wrapText="1"/>
    </xf>
    <xf numFmtId="0" fontId="8" fillId="40" borderId="10" xfId="54" applyFont="1" applyFill="1" applyBorder="1" applyAlignment="1">
      <alignment horizontal="justify" wrapText="1"/>
      <protection/>
    </xf>
    <xf numFmtId="0" fontId="8" fillId="40" borderId="10" xfId="54" applyNumberFormat="1" applyFont="1" applyFill="1" applyBorder="1" applyAlignment="1">
      <alignment horizontal="justify" wrapText="1"/>
      <protection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8" fillId="40" borderId="10" xfId="55" applyNumberFormat="1" applyFont="1" applyFill="1" applyBorder="1" applyAlignment="1">
      <alignment horizontal="justify" wrapText="1"/>
      <protection/>
    </xf>
    <xf numFmtId="191" fontId="8" fillId="40" borderId="12" xfId="0" applyNumberFormat="1" applyFont="1" applyFill="1" applyBorder="1" applyAlignment="1" applyProtection="1">
      <alignment horizontal="justify" wrapText="1"/>
      <protection/>
    </xf>
    <xf numFmtId="0" fontId="8" fillId="40" borderId="10" xfId="0" applyNumberFormat="1" applyFont="1" applyFill="1" applyBorder="1" applyAlignment="1">
      <alignment horizontal="justify" wrapText="1"/>
    </xf>
    <xf numFmtId="0" fontId="8" fillId="0" borderId="10" xfId="55" applyNumberFormat="1" applyFont="1" applyFill="1" applyBorder="1" applyAlignment="1">
      <alignment horizontal="justify" wrapText="1"/>
      <protection/>
    </xf>
    <xf numFmtId="0" fontId="8" fillId="0" borderId="0" xfId="0" applyFont="1" applyFill="1" applyAlignment="1">
      <alignment horizontal="justify" wrapText="1"/>
    </xf>
    <xf numFmtId="0" fontId="8" fillId="0" borderId="10" xfId="0" applyFont="1" applyBorder="1" applyAlignment="1">
      <alignment horizontal="center" vertical="center"/>
    </xf>
    <xf numFmtId="0" fontId="8" fillId="4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007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6"/>
  <sheetViews>
    <sheetView zoomScalePageLayoutView="0" workbookViewId="0" topLeftCell="A1">
      <selection activeCell="G1" sqref="G1:K16384"/>
    </sheetView>
  </sheetViews>
  <sheetFormatPr defaultColWidth="9.00390625" defaultRowHeight="12.75"/>
  <cols>
    <col min="1" max="1" width="2.50390625" style="0" customWidth="1"/>
    <col min="2" max="2" width="24.625" style="0" customWidth="1"/>
    <col min="3" max="3" width="46.00390625" style="1" customWidth="1"/>
    <col min="4" max="4" width="9.50390625" style="1" hidden="1" customWidth="1"/>
    <col min="6" max="10" width="9.125" style="0" hidden="1" customWidth="1"/>
    <col min="11" max="11" width="0" style="0" hidden="1" customWidth="1"/>
  </cols>
  <sheetData>
    <row r="1" spans="2:5" ht="12.75">
      <c r="B1" s="73" t="s">
        <v>267</v>
      </c>
      <c r="C1" s="73"/>
      <c r="D1" s="73"/>
      <c r="E1" s="73"/>
    </row>
    <row r="2" spans="2:5" ht="12.75">
      <c r="B2" s="73" t="s">
        <v>268</v>
      </c>
      <c r="C2" s="73"/>
      <c r="D2" s="73"/>
      <c r="E2" s="73"/>
    </row>
    <row r="3" spans="2:5" ht="12.75">
      <c r="B3" s="73" t="s">
        <v>269</v>
      </c>
      <c r="C3" s="73"/>
      <c r="D3" s="73"/>
      <c r="E3" s="73"/>
    </row>
    <row r="4" spans="2:5" ht="12.75">
      <c r="B4" s="73"/>
      <c r="C4" s="73"/>
      <c r="D4" s="73"/>
      <c r="E4" s="73"/>
    </row>
    <row r="5" spans="2:5" ht="17.25">
      <c r="B5" s="71" t="s">
        <v>271</v>
      </c>
      <c r="C5" s="71"/>
      <c r="D5" s="71"/>
      <c r="E5" s="71"/>
    </row>
    <row r="6" spans="2:5" ht="17.25">
      <c r="B6" s="74" t="s">
        <v>272</v>
      </c>
      <c r="C6" s="74"/>
      <c r="D6" s="74"/>
      <c r="E6" s="74"/>
    </row>
    <row r="7" spans="2:5" ht="12.75">
      <c r="B7" s="72" t="s">
        <v>270</v>
      </c>
      <c r="C7" s="72"/>
      <c r="D7" s="72"/>
      <c r="E7" s="72"/>
    </row>
    <row r="8" spans="2:6" ht="66">
      <c r="B8" s="39" t="s">
        <v>176</v>
      </c>
      <c r="C8" s="39" t="s">
        <v>208</v>
      </c>
      <c r="D8" s="39" t="s">
        <v>18</v>
      </c>
      <c r="E8" s="39" t="s">
        <v>229</v>
      </c>
      <c r="F8" s="15" t="s">
        <v>8</v>
      </c>
    </row>
    <row r="9" spans="2:8" ht="12.75">
      <c r="B9" s="16" t="s">
        <v>98</v>
      </c>
      <c r="C9" s="17" t="s">
        <v>99</v>
      </c>
      <c r="D9" s="29">
        <v>57027</v>
      </c>
      <c r="E9" s="18">
        <f>E10+E21+E23+E26+E33+E40+E50+E56+E57+E69+E52+E70</f>
        <v>56175.4</v>
      </c>
      <c r="F9" s="18">
        <f>F10+F21+F23+F26+F33+F40+F50+F56+F57+F69</f>
        <v>54091</v>
      </c>
      <c r="G9" t="e">
        <f>#REF!</f>
        <v>#REF!</v>
      </c>
      <c r="H9" t="e">
        <f>G9-E9</f>
        <v>#REF!</v>
      </c>
    </row>
    <row r="10" spans="2:8" ht="12.75">
      <c r="B10" s="19" t="s">
        <v>158</v>
      </c>
      <c r="C10" s="20" t="s">
        <v>100</v>
      </c>
      <c r="D10" s="30">
        <v>32597</v>
      </c>
      <c r="E10" s="21">
        <f>E11+E14</f>
        <v>38750</v>
      </c>
      <c r="F10" s="21">
        <f>F11+F14</f>
        <v>36326</v>
      </c>
      <c r="H10">
        <v>727</v>
      </c>
    </row>
    <row r="11" spans="2:8" ht="12.75">
      <c r="B11" s="8" t="s">
        <v>101</v>
      </c>
      <c r="C11" s="2" t="s">
        <v>102</v>
      </c>
      <c r="D11" s="31">
        <v>6450</v>
      </c>
      <c r="E11" s="3">
        <f>E12</f>
        <v>8377</v>
      </c>
      <c r="F11" s="3">
        <f>F12</f>
        <v>8351</v>
      </c>
      <c r="H11">
        <v>111</v>
      </c>
    </row>
    <row r="12" spans="2:8" ht="39" customHeight="1">
      <c r="B12" s="9" t="s">
        <v>177</v>
      </c>
      <c r="C12" s="6" t="s">
        <v>103</v>
      </c>
      <c r="D12" s="32">
        <v>6450</v>
      </c>
      <c r="E12" s="7">
        <f>E13</f>
        <v>8377</v>
      </c>
      <c r="F12" s="7">
        <f>F13</f>
        <v>8351</v>
      </c>
      <c r="H12">
        <v>13</v>
      </c>
    </row>
    <row r="13" spans="2:6" ht="27.75" customHeight="1">
      <c r="B13" s="22" t="s">
        <v>159</v>
      </c>
      <c r="C13" s="14" t="s">
        <v>209</v>
      </c>
      <c r="D13" s="33">
        <v>6450</v>
      </c>
      <c r="E13" s="15">
        <v>8377</v>
      </c>
      <c r="F13" s="15">
        <v>8351</v>
      </c>
    </row>
    <row r="14" spans="2:6" ht="12.75">
      <c r="B14" s="8" t="s">
        <v>104</v>
      </c>
      <c r="C14" s="2" t="s">
        <v>105</v>
      </c>
      <c r="D14" s="31">
        <v>26147</v>
      </c>
      <c r="E14" s="3">
        <f>E15+E16+E19+E20</f>
        <v>30373</v>
      </c>
      <c r="F14" s="3">
        <f>F15+F16+F19+F20</f>
        <v>27975</v>
      </c>
    </row>
    <row r="15" spans="2:6" ht="40.5" customHeight="1">
      <c r="B15" s="9" t="s">
        <v>179</v>
      </c>
      <c r="C15" s="6" t="s">
        <v>210</v>
      </c>
      <c r="D15" s="32"/>
      <c r="E15" s="7">
        <v>1</v>
      </c>
      <c r="F15" s="7">
        <v>1</v>
      </c>
    </row>
    <row r="16" spans="2:6" ht="50.25" customHeight="1">
      <c r="B16" s="9" t="s">
        <v>230</v>
      </c>
      <c r="C16" s="6" t="s">
        <v>231</v>
      </c>
      <c r="D16" s="32">
        <v>26086</v>
      </c>
      <c r="E16" s="7">
        <f>E17+E18</f>
        <v>29972</v>
      </c>
      <c r="F16" s="7">
        <f>F17+F18</f>
        <v>27574</v>
      </c>
    </row>
    <row r="17" spans="2:6" ht="103.5" customHeight="1">
      <c r="B17" s="22" t="s">
        <v>206</v>
      </c>
      <c r="C17" s="23" t="s">
        <v>281</v>
      </c>
      <c r="D17" s="34">
        <v>26054</v>
      </c>
      <c r="E17" s="15">
        <v>29892</v>
      </c>
      <c r="F17" s="15">
        <v>27497</v>
      </c>
    </row>
    <row r="18" spans="2:6" ht="99" customHeight="1">
      <c r="B18" s="22" t="s">
        <v>178</v>
      </c>
      <c r="C18" s="23" t="s">
        <v>282</v>
      </c>
      <c r="D18" s="34">
        <v>32</v>
      </c>
      <c r="E18" s="15">
        <v>80</v>
      </c>
      <c r="F18" s="15">
        <v>77</v>
      </c>
    </row>
    <row r="19" spans="2:6" ht="40.5" customHeight="1">
      <c r="B19" s="9" t="s">
        <v>180</v>
      </c>
      <c r="C19" s="6" t="s">
        <v>211</v>
      </c>
      <c r="D19" s="32"/>
      <c r="E19" s="7">
        <v>400</v>
      </c>
      <c r="F19" s="7">
        <v>400</v>
      </c>
    </row>
    <row r="20" spans="2:6" ht="228" customHeight="1">
      <c r="B20" s="9" t="s">
        <v>140</v>
      </c>
      <c r="C20" s="10" t="s">
        <v>141</v>
      </c>
      <c r="D20" s="35">
        <v>61</v>
      </c>
      <c r="E20" s="7"/>
      <c r="F20" s="7"/>
    </row>
    <row r="21" spans="2:6" ht="12.75">
      <c r="B21" s="11" t="s">
        <v>106</v>
      </c>
      <c r="C21" s="12" t="s">
        <v>172</v>
      </c>
      <c r="D21" s="36">
        <v>2928</v>
      </c>
      <c r="E21" s="13">
        <f>E22</f>
        <v>3567</v>
      </c>
      <c r="F21" s="13">
        <f>F22</f>
        <v>3690</v>
      </c>
    </row>
    <row r="22" spans="2:6" ht="26.25">
      <c r="B22" s="22" t="s">
        <v>142</v>
      </c>
      <c r="C22" s="14" t="s">
        <v>173</v>
      </c>
      <c r="D22" s="33">
        <v>2928</v>
      </c>
      <c r="E22" s="15">
        <v>3567</v>
      </c>
      <c r="F22" s="15">
        <v>3690</v>
      </c>
    </row>
    <row r="23" spans="2:6" ht="12.75">
      <c r="B23" s="11" t="s">
        <v>107</v>
      </c>
      <c r="C23" s="12" t="s">
        <v>108</v>
      </c>
      <c r="D23" s="36">
        <v>2305</v>
      </c>
      <c r="E23" s="13">
        <f>E24</f>
        <v>361</v>
      </c>
      <c r="F23" s="13">
        <f>F24</f>
        <v>341</v>
      </c>
    </row>
    <row r="24" spans="2:6" ht="12.75">
      <c r="B24" s="8" t="s">
        <v>181</v>
      </c>
      <c r="C24" s="2" t="s">
        <v>174</v>
      </c>
      <c r="D24" s="31">
        <v>2305</v>
      </c>
      <c r="E24" s="3">
        <f>E25</f>
        <v>361</v>
      </c>
      <c r="F24" s="3">
        <f>F25</f>
        <v>341</v>
      </c>
    </row>
    <row r="25" spans="2:6" ht="78.75" customHeight="1">
      <c r="B25" s="24" t="s">
        <v>233</v>
      </c>
      <c r="C25" s="4" t="s">
        <v>234</v>
      </c>
      <c r="D25" s="37">
        <v>2305</v>
      </c>
      <c r="E25" s="5">
        <v>361</v>
      </c>
      <c r="F25" s="5">
        <v>341</v>
      </c>
    </row>
    <row r="26" spans="2:6" ht="12.75">
      <c r="B26" s="11" t="s">
        <v>109</v>
      </c>
      <c r="C26" s="12" t="s">
        <v>110</v>
      </c>
      <c r="D26" s="36">
        <v>619</v>
      </c>
      <c r="E26" s="13">
        <f>E27+E29+E30</f>
        <v>893</v>
      </c>
      <c r="F26" s="13">
        <f>F27+F29+F30</f>
        <v>839</v>
      </c>
    </row>
    <row r="27" spans="2:6" ht="39">
      <c r="B27" s="9" t="s">
        <v>143</v>
      </c>
      <c r="C27" s="6" t="s">
        <v>111</v>
      </c>
      <c r="D27" s="32">
        <v>588</v>
      </c>
      <c r="E27" s="7">
        <f>E28</f>
        <v>259</v>
      </c>
      <c r="F27" s="7">
        <f>F28</f>
        <v>241</v>
      </c>
    </row>
    <row r="28" spans="2:6" ht="61.5" customHeight="1">
      <c r="B28" s="22" t="s">
        <v>144</v>
      </c>
      <c r="C28" s="14" t="s">
        <v>283</v>
      </c>
      <c r="D28" s="33">
        <v>588</v>
      </c>
      <c r="E28" s="15">
        <v>259</v>
      </c>
      <c r="F28" s="15">
        <v>241</v>
      </c>
    </row>
    <row r="29" spans="2:6" ht="12.75" customHeight="1">
      <c r="B29" s="9" t="s">
        <v>235</v>
      </c>
      <c r="C29" s="6" t="s">
        <v>175</v>
      </c>
      <c r="D29" s="32">
        <v>16</v>
      </c>
      <c r="E29" s="7">
        <v>41</v>
      </c>
      <c r="F29" s="7">
        <v>37</v>
      </c>
    </row>
    <row r="30" spans="2:6" ht="40.5" customHeight="1">
      <c r="B30" s="9" t="s">
        <v>112</v>
      </c>
      <c r="C30" s="6" t="s">
        <v>113</v>
      </c>
      <c r="D30" s="32">
        <v>15</v>
      </c>
      <c r="E30" s="7">
        <f>E31+E32</f>
        <v>593</v>
      </c>
      <c r="F30" s="7">
        <f>F31+F32</f>
        <v>561</v>
      </c>
    </row>
    <row r="31" spans="2:6" ht="77.25" customHeight="1">
      <c r="B31" s="22" t="s">
        <v>182</v>
      </c>
      <c r="C31" s="14" t="s">
        <v>212</v>
      </c>
      <c r="D31" s="33"/>
      <c r="E31" s="15">
        <v>593</v>
      </c>
      <c r="F31" s="15">
        <v>561</v>
      </c>
    </row>
    <row r="32" spans="2:6" ht="26.25">
      <c r="B32" s="22" t="s">
        <v>145</v>
      </c>
      <c r="C32" s="23" t="s">
        <v>232</v>
      </c>
      <c r="D32" s="34">
        <v>15</v>
      </c>
      <c r="E32" s="15"/>
      <c r="F32" s="15"/>
    </row>
    <row r="33" spans="2:6" ht="39">
      <c r="B33" s="11" t="s">
        <v>147</v>
      </c>
      <c r="C33" s="12" t="s">
        <v>146</v>
      </c>
      <c r="D33" s="36">
        <v>579</v>
      </c>
      <c r="E33" s="13">
        <f>E34+E35+E37</f>
        <v>1359</v>
      </c>
      <c r="F33" s="13">
        <f>F34+F35+F37</f>
        <v>1358</v>
      </c>
    </row>
    <row r="34" spans="2:6" ht="26.25">
      <c r="B34" s="9" t="s">
        <v>183</v>
      </c>
      <c r="C34" s="6" t="s">
        <v>213</v>
      </c>
      <c r="D34" s="32"/>
      <c r="E34" s="7">
        <v>-224</v>
      </c>
      <c r="F34" s="7">
        <v>-197</v>
      </c>
    </row>
    <row r="35" spans="2:6" ht="12.75">
      <c r="B35" s="9" t="s">
        <v>184</v>
      </c>
      <c r="C35" s="6" t="s">
        <v>214</v>
      </c>
      <c r="D35" s="32"/>
      <c r="E35" s="7">
        <f>E36</f>
        <v>1228</v>
      </c>
      <c r="F35" s="7">
        <f>F36</f>
        <v>1202</v>
      </c>
    </row>
    <row r="36" spans="2:6" ht="26.25">
      <c r="B36" s="22" t="s">
        <v>185</v>
      </c>
      <c r="C36" s="14" t="s">
        <v>284</v>
      </c>
      <c r="D36" s="33"/>
      <c r="E36" s="15">
        <v>1228</v>
      </c>
      <c r="F36" s="15">
        <v>1202</v>
      </c>
    </row>
    <row r="37" spans="2:6" ht="26.25">
      <c r="B37" s="9" t="s">
        <v>186</v>
      </c>
      <c r="C37" s="6" t="s">
        <v>215</v>
      </c>
      <c r="D37" s="32">
        <v>579</v>
      </c>
      <c r="E37" s="7">
        <f>E38+E39</f>
        <v>355</v>
      </c>
      <c r="F37" s="7">
        <f>F38+F39</f>
        <v>353</v>
      </c>
    </row>
    <row r="38" spans="2:6" ht="52.5">
      <c r="B38" s="22" t="s">
        <v>187</v>
      </c>
      <c r="C38" s="14" t="s">
        <v>285</v>
      </c>
      <c r="D38" s="33"/>
      <c r="E38" s="15">
        <v>-4</v>
      </c>
      <c r="F38" s="15">
        <v>-4</v>
      </c>
    </row>
    <row r="39" spans="2:6" ht="12.75">
      <c r="B39" s="22" t="s">
        <v>188</v>
      </c>
      <c r="C39" s="14" t="s">
        <v>286</v>
      </c>
      <c r="D39" s="33">
        <v>579</v>
      </c>
      <c r="E39" s="15">
        <v>359</v>
      </c>
      <c r="F39" s="15">
        <v>357</v>
      </c>
    </row>
    <row r="40" spans="2:6" ht="42" customHeight="1">
      <c r="B40" s="11" t="s">
        <v>114</v>
      </c>
      <c r="C40" s="12" t="s">
        <v>115</v>
      </c>
      <c r="D40" s="36">
        <v>11557</v>
      </c>
      <c r="E40" s="13">
        <f>E41+E43+E48</f>
        <v>6758</v>
      </c>
      <c r="F40" s="13">
        <f>F41+F43+F48</f>
        <v>6524</v>
      </c>
    </row>
    <row r="41" spans="2:6" ht="26.25">
      <c r="B41" s="9" t="s">
        <v>207</v>
      </c>
      <c r="C41" s="6" t="s">
        <v>116</v>
      </c>
      <c r="D41" s="32">
        <v>654</v>
      </c>
      <c r="E41" s="7">
        <f>E42</f>
        <v>33</v>
      </c>
      <c r="F41" s="3">
        <f>F42</f>
        <v>33</v>
      </c>
    </row>
    <row r="42" spans="2:6" ht="39">
      <c r="B42" s="22" t="s">
        <v>9</v>
      </c>
      <c r="C42" s="14" t="s">
        <v>0</v>
      </c>
      <c r="D42" s="33">
        <v>654</v>
      </c>
      <c r="E42" s="15">
        <v>33</v>
      </c>
      <c r="F42" s="15">
        <v>33</v>
      </c>
    </row>
    <row r="43" spans="2:6" ht="39">
      <c r="B43" s="9" t="s">
        <v>273</v>
      </c>
      <c r="C43" s="6" t="s">
        <v>117</v>
      </c>
      <c r="D43" s="32">
        <v>10000</v>
      </c>
      <c r="E43" s="7">
        <f>E44+E46</f>
        <v>5108</v>
      </c>
      <c r="F43" s="3">
        <f>F44+F46</f>
        <v>4940</v>
      </c>
    </row>
    <row r="44" spans="2:6" ht="65.25" customHeight="1">
      <c r="B44" s="8" t="s">
        <v>149</v>
      </c>
      <c r="C44" s="2" t="s">
        <v>118</v>
      </c>
      <c r="D44" s="31">
        <v>10000</v>
      </c>
      <c r="E44" s="3">
        <f>E45</f>
        <v>5108</v>
      </c>
      <c r="F44" s="7">
        <f>F45</f>
        <v>4940</v>
      </c>
    </row>
    <row r="45" spans="2:6" ht="63" customHeight="1">
      <c r="B45" s="22" t="s">
        <v>10</v>
      </c>
      <c r="C45" s="14" t="s">
        <v>1</v>
      </c>
      <c r="D45" s="33">
        <v>10000</v>
      </c>
      <c r="E45" s="15">
        <v>5108</v>
      </c>
      <c r="F45" s="15">
        <v>4940</v>
      </c>
    </row>
    <row r="46" spans="2:6" ht="78.75" hidden="1">
      <c r="B46" s="8" t="s">
        <v>189</v>
      </c>
      <c r="C46" s="2" t="s">
        <v>216</v>
      </c>
      <c r="D46" s="31"/>
      <c r="E46" s="3">
        <f>E47</f>
        <v>0</v>
      </c>
      <c r="F46" s="7">
        <f>F47</f>
        <v>0</v>
      </c>
    </row>
    <row r="47" spans="2:6" ht="52.5" hidden="1">
      <c r="B47" s="22" t="s">
        <v>190</v>
      </c>
      <c r="C47" s="14" t="s">
        <v>217</v>
      </c>
      <c r="D47" s="33"/>
      <c r="E47" s="15"/>
      <c r="F47" s="15"/>
    </row>
    <row r="48" spans="2:6" ht="39.75" customHeight="1">
      <c r="B48" s="9" t="s">
        <v>148</v>
      </c>
      <c r="C48" s="6" t="s">
        <v>119</v>
      </c>
      <c r="D48" s="32">
        <v>903</v>
      </c>
      <c r="E48" s="7">
        <f>E49</f>
        <v>1617</v>
      </c>
      <c r="F48" s="3">
        <f>F49</f>
        <v>1551</v>
      </c>
    </row>
    <row r="49" spans="2:6" ht="26.25" customHeight="1">
      <c r="B49" s="22" t="s">
        <v>11</v>
      </c>
      <c r="C49" s="14" t="s">
        <v>2</v>
      </c>
      <c r="D49" s="33">
        <v>903</v>
      </c>
      <c r="E49" s="15">
        <v>1617</v>
      </c>
      <c r="F49" s="15">
        <v>1551</v>
      </c>
    </row>
    <row r="50" spans="2:6" ht="26.25">
      <c r="B50" s="11" t="s">
        <v>150</v>
      </c>
      <c r="C50" s="12" t="s">
        <v>120</v>
      </c>
      <c r="D50" s="36">
        <v>2423</v>
      </c>
      <c r="E50" s="13">
        <f>E51</f>
        <v>2965</v>
      </c>
      <c r="F50" s="13">
        <f>F51</f>
        <v>2765</v>
      </c>
    </row>
    <row r="51" spans="2:6" ht="26.25">
      <c r="B51" s="9" t="s">
        <v>152</v>
      </c>
      <c r="C51" s="6" t="s">
        <v>121</v>
      </c>
      <c r="D51" s="32">
        <v>2423</v>
      </c>
      <c r="E51" s="7">
        <v>2965</v>
      </c>
      <c r="F51" s="15">
        <v>2765</v>
      </c>
    </row>
    <row r="52" spans="2:6" ht="26.25">
      <c r="B52" s="11" t="s">
        <v>274</v>
      </c>
      <c r="C52" s="12" t="s">
        <v>275</v>
      </c>
      <c r="D52" s="36"/>
      <c r="E52" s="13">
        <f>E53</f>
        <v>50</v>
      </c>
      <c r="F52" s="15"/>
    </row>
    <row r="53" spans="2:6" ht="26.25" customHeight="1">
      <c r="B53" s="9" t="s">
        <v>276</v>
      </c>
      <c r="C53" s="6" t="s">
        <v>277</v>
      </c>
      <c r="D53" s="32"/>
      <c r="E53" s="7">
        <f>E54</f>
        <v>50</v>
      </c>
      <c r="F53" s="15"/>
    </row>
    <row r="54" spans="2:6" ht="51" customHeight="1">
      <c r="B54" s="8" t="s">
        <v>280</v>
      </c>
      <c r="C54" s="2" t="s">
        <v>278</v>
      </c>
      <c r="D54" s="31"/>
      <c r="E54" s="3">
        <f>E55</f>
        <v>50</v>
      </c>
      <c r="F54" s="15"/>
    </row>
    <row r="55" spans="2:6" ht="76.5" customHeight="1">
      <c r="B55" s="24" t="s">
        <v>279</v>
      </c>
      <c r="C55" s="4" t="s">
        <v>3</v>
      </c>
      <c r="D55" s="37"/>
      <c r="E55" s="5">
        <v>50</v>
      </c>
      <c r="F55" s="15"/>
    </row>
    <row r="56" spans="2:6" ht="15.75" customHeight="1">
      <c r="B56" s="11" t="s">
        <v>191</v>
      </c>
      <c r="C56" s="12" t="s">
        <v>218</v>
      </c>
      <c r="D56" s="36"/>
      <c r="E56" s="13">
        <v>4</v>
      </c>
      <c r="F56" s="13">
        <v>4</v>
      </c>
    </row>
    <row r="57" spans="2:6" ht="15.75" customHeight="1">
      <c r="B57" s="11" t="s">
        <v>151</v>
      </c>
      <c r="C57" s="12" t="s">
        <v>122</v>
      </c>
      <c r="D57" s="36">
        <v>4019</v>
      </c>
      <c r="E57" s="13">
        <f>E58+E61+E63+E64+E65+E66</f>
        <v>2306</v>
      </c>
      <c r="F57" s="13">
        <f>F58+F61+F63+F64+F65+F66</f>
        <v>2230</v>
      </c>
    </row>
    <row r="58" spans="2:6" ht="26.25">
      <c r="B58" s="9" t="s">
        <v>123</v>
      </c>
      <c r="C58" s="6" t="s">
        <v>124</v>
      </c>
      <c r="D58" s="32">
        <v>19</v>
      </c>
      <c r="E58" s="7">
        <f>E59+E60</f>
        <v>2</v>
      </c>
      <c r="F58" s="3">
        <v>2</v>
      </c>
    </row>
    <row r="59" spans="2:6" ht="75" customHeight="1">
      <c r="B59" s="22" t="s">
        <v>153</v>
      </c>
      <c r="C59" s="23" t="s">
        <v>4</v>
      </c>
      <c r="D59" s="34">
        <v>19</v>
      </c>
      <c r="E59" s="15"/>
      <c r="F59" s="15"/>
    </row>
    <row r="60" spans="2:6" ht="63" customHeight="1">
      <c r="B60" s="22" t="s">
        <v>6</v>
      </c>
      <c r="C60" s="23" t="s">
        <v>7</v>
      </c>
      <c r="D60" s="34"/>
      <c r="E60" s="15">
        <v>2</v>
      </c>
      <c r="F60" s="15">
        <v>2</v>
      </c>
    </row>
    <row r="61" spans="2:6" ht="88.5" customHeight="1">
      <c r="B61" s="9" t="s">
        <v>192</v>
      </c>
      <c r="C61" s="10" t="s">
        <v>219</v>
      </c>
      <c r="D61" s="35"/>
      <c r="E61" s="7">
        <f>E62</f>
        <v>1</v>
      </c>
      <c r="F61" s="3">
        <f>F62</f>
        <v>1</v>
      </c>
    </row>
    <row r="62" spans="2:6" ht="26.25">
      <c r="B62" s="22" t="s">
        <v>193</v>
      </c>
      <c r="C62" s="14" t="s">
        <v>5</v>
      </c>
      <c r="D62" s="33"/>
      <c r="E62" s="15">
        <v>1</v>
      </c>
      <c r="F62" s="15">
        <v>1</v>
      </c>
    </row>
    <row r="63" spans="2:6" ht="25.5" customHeight="1">
      <c r="B63" s="9" t="s">
        <v>194</v>
      </c>
      <c r="C63" s="6" t="s">
        <v>220</v>
      </c>
      <c r="D63" s="32"/>
      <c r="E63" s="7">
        <v>37</v>
      </c>
      <c r="F63" s="3">
        <v>36</v>
      </c>
    </row>
    <row r="64" spans="2:6" ht="51" customHeight="1">
      <c r="B64" s="9" t="s">
        <v>195</v>
      </c>
      <c r="C64" s="6" t="s">
        <v>221</v>
      </c>
      <c r="D64" s="32"/>
      <c r="E64" s="7">
        <v>221</v>
      </c>
      <c r="F64" s="3">
        <v>207</v>
      </c>
    </row>
    <row r="65" spans="2:6" ht="39">
      <c r="B65" s="9" t="s">
        <v>196</v>
      </c>
      <c r="C65" s="6" t="s">
        <v>222</v>
      </c>
      <c r="D65" s="32"/>
      <c r="E65" s="7">
        <v>347</v>
      </c>
      <c r="F65" s="3">
        <v>322</v>
      </c>
    </row>
    <row r="66" spans="2:6" ht="26.25" customHeight="1">
      <c r="B66" s="9" t="s">
        <v>197</v>
      </c>
      <c r="C66" s="6" t="s">
        <v>125</v>
      </c>
      <c r="D66" s="32">
        <v>4000</v>
      </c>
      <c r="E66" s="7">
        <f>E67</f>
        <v>1698</v>
      </c>
      <c r="F66" s="3">
        <f>F67</f>
        <v>1662</v>
      </c>
    </row>
    <row r="67" spans="2:6" ht="39.75" customHeight="1">
      <c r="B67" s="22" t="s">
        <v>198</v>
      </c>
      <c r="C67" s="14" t="s">
        <v>126</v>
      </c>
      <c r="D67" s="33">
        <v>4000</v>
      </c>
      <c r="E67" s="15">
        <v>1698</v>
      </c>
      <c r="F67" s="5">
        <v>1662</v>
      </c>
    </row>
    <row r="68" spans="2:6" ht="12.75">
      <c r="B68" s="11" t="s">
        <v>12</v>
      </c>
      <c r="C68" s="12" t="s">
        <v>13</v>
      </c>
      <c r="D68" s="36"/>
      <c r="E68" s="13"/>
      <c r="F68" s="13"/>
    </row>
    <row r="69" spans="2:6" ht="26.25">
      <c r="B69" s="9" t="s">
        <v>199</v>
      </c>
      <c r="C69" s="6" t="s">
        <v>236</v>
      </c>
      <c r="D69" s="32"/>
      <c r="E69" s="7">
        <v>14</v>
      </c>
      <c r="F69" s="7">
        <v>14</v>
      </c>
    </row>
    <row r="70" spans="2:6" ht="26.25">
      <c r="B70" s="11" t="s">
        <v>14</v>
      </c>
      <c r="C70" s="12" t="s">
        <v>15</v>
      </c>
      <c r="D70" s="36"/>
      <c r="E70" s="13">
        <f>E71</f>
        <v>-851.6</v>
      </c>
      <c r="F70" s="13"/>
    </row>
    <row r="71" spans="2:6" ht="26.25">
      <c r="B71" s="24" t="s">
        <v>16</v>
      </c>
      <c r="C71" s="4" t="s">
        <v>17</v>
      </c>
      <c r="D71" s="37"/>
      <c r="E71" s="5">
        <v>-851.6</v>
      </c>
      <c r="F71" s="5"/>
    </row>
    <row r="72" spans="2:6" ht="12.75">
      <c r="B72" s="25"/>
      <c r="C72" s="26" t="s">
        <v>127</v>
      </c>
      <c r="D72" s="38">
        <v>57027</v>
      </c>
      <c r="E72" s="27">
        <f>E9</f>
        <v>56175.4</v>
      </c>
      <c r="F72" s="27">
        <f>F9</f>
        <v>54091</v>
      </c>
    </row>
    <row r="73" spans="2:8" ht="12.75">
      <c r="B73" s="16" t="s">
        <v>128</v>
      </c>
      <c r="C73" s="17" t="s">
        <v>129</v>
      </c>
      <c r="D73" s="17"/>
      <c r="E73" s="18">
        <f>E75+E81+E100+E104</f>
        <v>311853.39999999997</v>
      </c>
      <c r="F73" s="18">
        <v>209828</v>
      </c>
      <c r="G73" t="e">
        <f>#REF!</f>
        <v>#REF!</v>
      </c>
      <c r="H73" t="e">
        <f>G73-E73</f>
        <v>#REF!</v>
      </c>
    </row>
    <row r="74" spans="2:8" ht="51" customHeight="1">
      <c r="B74" s="19" t="s">
        <v>130</v>
      </c>
      <c r="C74" s="20" t="s">
        <v>131</v>
      </c>
      <c r="D74" s="20"/>
      <c r="E74" s="21">
        <f>E75+E81+E100+E104</f>
        <v>311853.39999999997</v>
      </c>
      <c r="F74" s="21">
        <f>F75+F81+F100</f>
        <v>184074</v>
      </c>
      <c r="G74" t="e">
        <f>#REF!</f>
        <v>#REF!</v>
      </c>
      <c r="H74" t="e">
        <f>G74-E74</f>
        <v>#REF!</v>
      </c>
    </row>
    <row r="75" spans="2:8" ht="26.25">
      <c r="B75" s="11" t="s">
        <v>154</v>
      </c>
      <c r="C75" s="12" t="s">
        <v>132</v>
      </c>
      <c r="D75" s="12"/>
      <c r="E75" s="13">
        <f>E76+E78</f>
        <v>98766</v>
      </c>
      <c r="F75" s="13">
        <v>81320</v>
      </c>
      <c r="G75" t="e">
        <f>#REF!</f>
        <v>#REF!</v>
      </c>
      <c r="H75" t="e">
        <f>G75-E75</f>
        <v>#REF!</v>
      </c>
    </row>
    <row r="76" spans="2:6" ht="26.25">
      <c r="B76" s="9" t="s">
        <v>258</v>
      </c>
      <c r="C76" s="6" t="s">
        <v>259</v>
      </c>
      <c r="D76" s="6"/>
      <c r="E76" s="7">
        <f>E77</f>
        <v>68300</v>
      </c>
      <c r="F76" s="3">
        <f>F77</f>
        <v>68300</v>
      </c>
    </row>
    <row r="77" spans="2:6" ht="36" customHeight="1">
      <c r="B77" s="22" t="s">
        <v>160</v>
      </c>
      <c r="C77" s="14" t="s">
        <v>162</v>
      </c>
      <c r="D77" s="14"/>
      <c r="E77" s="15">
        <v>68300</v>
      </c>
      <c r="F77" s="15">
        <v>68300</v>
      </c>
    </row>
    <row r="78" spans="2:6" ht="28.5" customHeight="1">
      <c r="B78" s="9" t="s">
        <v>260</v>
      </c>
      <c r="C78" s="6" t="s">
        <v>261</v>
      </c>
      <c r="D78" s="6"/>
      <c r="E78" s="7">
        <f>E79</f>
        <v>30466</v>
      </c>
      <c r="F78" s="3">
        <f>F79</f>
        <v>13020</v>
      </c>
    </row>
    <row r="79" spans="2:6" ht="26.25" customHeight="1">
      <c r="B79" s="22" t="s">
        <v>161</v>
      </c>
      <c r="C79" s="14" t="s">
        <v>237</v>
      </c>
      <c r="D79" s="14"/>
      <c r="E79" s="15">
        <v>30466</v>
      </c>
      <c r="F79" s="15">
        <v>13020</v>
      </c>
    </row>
    <row r="80" spans="2:6" ht="12.75" hidden="1">
      <c r="B80" s="22" t="s">
        <v>155</v>
      </c>
      <c r="C80" s="14" t="s">
        <v>133</v>
      </c>
      <c r="D80" s="14"/>
      <c r="E80" s="15"/>
      <c r="F80" s="15"/>
    </row>
    <row r="81" spans="2:10" ht="26.25">
      <c r="B81" s="11" t="s">
        <v>156</v>
      </c>
      <c r="C81" s="12" t="s">
        <v>134</v>
      </c>
      <c r="D81" s="12"/>
      <c r="E81" s="13">
        <f>E82+E84+E86+E88+E92+E94+E96+E98+E90</f>
        <v>150207.1</v>
      </c>
      <c r="F81" s="13">
        <f>F82+F84+F86+F88+F92+F94+F96+F98</f>
        <v>83084</v>
      </c>
      <c r="G81" t="e">
        <f>#REF!</f>
        <v>#REF!</v>
      </c>
      <c r="H81">
        <f>E134</f>
        <v>4380.759000000001</v>
      </c>
      <c r="I81" t="e">
        <f>G81+H81</f>
        <v>#REF!</v>
      </c>
      <c r="J81" t="e">
        <f>I81-E81</f>
        <v>#REF!</v>
      </c>
    </row>
    <row r="82" spans="2:6" ht="24.75" customHeight="1">
      <c r="B82" s="9" t="s">
        <v>238</v>
      </c>
      <c r="C82" s="6" t="s">
        <v>239</v>
      </c>
      <c r="D82" s="6"/>
      <c r="E82" s="7">
        <f>E83</f>
        <v>10592.2</v>
      </c>
      <c r="F82" s="7">
        <f>F83</f>
        <v>3944</v>
      </c>
    </row>
    <row r="83" spans="2:6" ht="27.75" customHeight="1">
      <c r="B83" s="24" t="s">
        <v>163</v>
      </c>
      <c r="C83" s="4" t="s">
        <v>164</v>
      </c>
      <c r="D83" s="4"/>
      <c r="E83" s="5">
        <v>10592.2</v>
      </c>
      <c r="F83" s="5">
        <v>3944</v>
      </c>
    </row>
    <row r="84" spans="2:6" ht="39">
      <c r="B84" s="9" t="s">
        <v>240</v>
      </c>
      <c r="C84" s="6" t="s">
        <v>241</v>
      </c>
      <c r="D84" s="6"/>
      <c r="E84" s="7">
        <f>E85</f>
        <v>261.5</v>
      </c>
      <c r="F84" s="7">
        <f>F85</f>
        <v>0</v>
      </c>
    </row>
    <row r="85" spans="2:6" ht="37.5" customHeight="1">
      <c r="B85" s="24" t="s">
        <v>242</v>
      </c>
      <c r="C85" s="4" t="s">
        <v>243</v>
      </c>
      <c r="D85" s="4"/>
      <c r="E85" s="5">
        <v>261.5</v>
      </c>
      <c r="F85" s="5"/>
    </row>
    <row r="86" spans="2:6" ht="89.25" customHeight="1">
      <c r="B86" s="9" t="s">
        <v>244</v>
      </c>
      <c r="C86" s="6" t="s">
        <v>246</v>
      </c>
      <c r="D86" s="6"/>
      <c r="E86" s="7">
        <f>E87</f>
        <v>8.4</v>
      </c>
      <c r="F86" s="7">
        <f>F87</f>
        <v>0</v>
      </c>
    </row>
    <row r="87" spans="2:6" ht="88.5" customHeight="1">
      <c r="B87" s="24" t="s">
        <v>245</v>
      </c>
      <c r="C87" s="4" t="s">
        <v>248</v>
      </c>
      <c r="D87" s="4"/>
      <c r="E87" s="5">
        <v>8.4</v>
      </c>
      <c r="F87" s="5"/>
    </row>
    <row r="88" spans="2:6" ht="39">
      <c r="B88" s="9" t="s">
        <v>200</v>
      </c>
      <c r="C88" s="6" t="s">
        <v>223</v>
      </c>
      <c r="D88" s="6"/>
      <c r="E88" s="7">
        <f>E89</f>
        <v>6134.7</v>
      </c>
      <c r="F88" s="7">
        <v>4400</v>
      </c>
    </row>
    <row r="89" spans="2:6" ht="53.25" customHeight="1">
      <c r="B89" s="22" t="s">
        <v>201</v>
      </c>
      <c r="C89" s="14" t="s">
        <v>224</v>
      </c>
      <c r="D89" s="14"/>
      <c r="E89" s="15">
        <v>6134.7</v>
      </c>
      <c r="F89" s="15">
        <v>4400</v>
      </c>
    </row>
    <row r="90" spans="2:6" ht="64.5" customHeight="1">
      <c r="B90" s="9" t="s">
        <v>19</v>
      </c>
      <c r="C90" s="6" t="s">
        <v>20</v>
      </c>
      <c r="D90" s="6"/>
      <c r="E90" s="7">
        <f>E91</f>
        <v>26.6</v>
      </c>
      <c r="F90" s="15"/>
    </row>
    <row r="91" spans="2:6" ht="67.5" customHeight="1">
      <c r="B91" s="22" t="s">
        <v>19</v>
      </c>
      <c r="C91" s="14" t="s">
        <v>21</v>
      </c>
      <c r="D91" s="14"/>
      <c r="E91" s="15">
        <v>26.6</v>
      </c>
      <c r="F91" s="15"/>
    </row>
    <row r="92" spans="2:6" ht="27.75" customHeight="1">
      <c r="B92" s="9" t="s">
        <v>202</v>
      </c>
      <c r="C92" s="6" t="s">
        <v>225</v>
      </c>
      <c r="D92" s="6"/>
      <c r="E92" s="7">
        <f>E93</f>
        <v>2576.8</v>
      </c>
      <c r="F92" s="7">
        <v>1930</v>
      </c>
    </row>
    <row r="93" spans="2:6" ht="39.75" customHeight="1">
      <c r="B93" s="22" t="s">
        <v>203</v>
      </c>
      <c r="C93" s="14" t="s">
        <v>226</v>
      </c>
      <c r="D93" s="14"/>
      <c r="E93" s="15">
        <v>2576.8</v>
      </c>
      <c r="F93" s="15">
        <v>1930</v>
      </c>
    </row>
    <row r="94" spans="2:6" ht="39" customHeight="1">
      <c r="B94" s="9" t="s">
        <v>204</v>
      </c>
      <c r="C94" s="6" t="s">
        <v>227</v>
      </c>
      <c r="D94" s="6"/>
      <c r="E94" s="7">
        <f>E95</f>
        <v>611.1</v>
      </c>
      <c r="F94" s="7">
        <v>458</v>
      </c>
    </row>
    <row r="95" spans="2:6" ht="48.75" customHeight="1">
      <c r="B95" s="22" t="s">
        <v>205</v>
      </c>
      <c r="C95" s="14" t="s">
        <v>228</v>
      </c>
      <c r="D95" s="14"/>
      <c r="E95" s="15">
        <v>611.1</v>
      </c>
      <c r="F95" s="15">
        <v>458</v>
      </c>
    </row>
    <row r="96" spans="2:6" ht="66">
      <c r="B96" s="9" t="s">
        <v>249</v>
      </c>
      <c r="C96" s="6" t="s">
        <v>250</v>
      </c>
      <c r="D96" s="6"/>
      <c r="E96" s="7">
        <f>E97</f>
        <v>1546.8</v>
      </c>
      <c r="F96" s="7">
        <f>F97</f>
        <v>0</v>
      </c>
    </row>
    <row r="97" spans="2:6" ht="50.25" customHeight="1">
      <c r="B97" s="22" t="s">
        <v>251</v>
      </c>
      <c r="C97" s="4" t="s">
        <v>252</v>
      </c>
      <c r="D97" s="4"/>
      <c r="E97" s="15">
        <v>1546.8</v>
      </c>
      <c r="F97" s="15"/>
    </row>
    <row r="98" spans="2:6" ht="12.75">
      <c r="B98" s="9" t="s">
        <v>165</v>
      </c>
      <c r="C98" s="6" t="s">
        <v>135</v>
      </c>
      <c r="D98" s="6"/>
      <c r="E98" s="7">
        <f>E99</f>
        <v>128449</v>
      </c>
      <c r="F98" s="7">
        <f>F99</f>
        <v>72352</v>
      </c>
    </row>
    <row r="99" spans="2:7" ht="26.25">
      <c r="B99" s="22" t="s">
        <v>166</v>
      </c>
      <c r="C99" s="14" t="s">
        <v>167</v>
      </c>
      <c r="D99" s="14"/>
      <c r="E99" s="15">
        <v>128449</v>
      </c>
      <c r="F99" s="15">
        <v>72352</v>
      </c>
      <c r="G99">
        <v>-4800</v>
      </c>
    </row>
    <row r="100" spans="2:10" ht="26.25">
      <c r="B100" s="11" t="s">
        <v>157</v>
      </c>
      <c r="C100" s="12" t="s">
        <v>136</v>
      </c>
      <c r="D100" s="12"/>
      <c r="E100" s="13">
        <f>E101</f>
        <v>36342.7</v>
      </c>
      <c r="F100" s="13">
        <f>F101</f>
        <v>19670</v>
      </c>
      <c r="G100" t="e">
        <f>#REF!</f>
        <v>#REF!</v>
      </c>
      <c r="H100">
        <f>E116</f>
        <v>16004.4</v>
      </c>
      <c r="I100" t="e">
        <f>G100+H100</f>
        <v>#REF!</v>
      </c>
      <c r="J100" t="e">
        <f>I100-E100</f>
        <v>#REF!</v>
      </c>
    </row>
    <row r="101" spans="2:6" ht="26.25">
      <c r="B101" s="24" t="s">
        <v>169</v>
      </c>
      <c r="C101" s="4" t="s">
        <v>168</v>
      </c>
      <c r="D101" s="4"/>
      <c r="E101" s="5">
        <v>36342.7</v>
      </c>
      <c r="F101" s="5">
        <v>19670</v>
      </c>
    </row>
    <row r="102" spans="2:6" ht="26.25">
      <c r="B102" s="11" t="s">
        <v>253</v>
      </c>
      <c r="C102" s="12" t="s">
        <v>254</v>
      </c>
      <c r="D102" s="12"/>
      <c r="E102" s="13">
        <f>E103</f>
        <v>26537.6</v>
      </c>
      <c r="F102" s="13"/>
    </row>
    <row r="103" spans="2:6" ht="26.25">
      <c r="B103" s="9" t="s">
        <v>255</v>
      </c>
      <c r="C103" s="6" t="s">
        <v>256</v>
      </c>
      <c r="D103" s="6"/>
      <c r="E103" s="7">
        <f>E104</f>
        <v>26537.6</v>
      </c>
      <c r="F103" s="3"/>
    </row>
    <row r="104" spans="2:6" ht="26.25" customHeight="1">
      <c r="B104" s="22" t="s">
        <v>170</v>
      </c>
      <c r="C104" s="14" t="s">
        <v>171</v>
      </c>
      <c r="D104" s="14"/>
      <c r="E104" s="15">
        <v>26537.6</v>
      </c>
      <c r="F104" s="15">
        <v>11995</v>
      </c>
    </row>
    <row r="105" spans="2:10" ht="30" customHeight="1">
      <c r="B105" s="19" t="s">
        <v>263</v>
      </c>
      <c r="C105" s="20" t="s">
        <v>257</v>
      </c>
      <c r="D105" s="20"/>
      <c r="E105" s="21">
        <f>E106</f>
        <v>5155.7</v>
      </c>
      <c r="F105" s="21">
        <v>2599</v>
      </c>
      <c r="G105" t="e">
        <f>#REF!</f>
        <v>#REF!</v>
      </c>
      <c r="H105">
        <f>E136</f>
        <v>1381.7</v>
      </c>
      <c r="I105" s="40" t="e">
        <f>G105+H105</f>
        <v>#REF!</v>
      </c>
      <c r="J105" t="e">
        <f>I105-E105</f>
        <v>#REF!</v>
      </c>
    </row>
    <row r="106" spans="2:9" ht="15.75" customHeight="1">
      <c r="B106" s="9" t="s">
        <v>264</v>
      </c>
      <c r="C106" s="6" t="s">
        <v>137</v>
      </c>
      <c r="D106" s="6"/>
      <c r="E106" s="7">
        <f>E108</f>
        <v>5155.7</v>
      </c>
      <c r="F106" s="3">
        <v>2599</v>
      </c>
      <c r="I106" s="40"/>
    </row>
    <row r="107" spans="2:9" ht="12.75">
      <c r="B107" s="8" t="s">
        <v>265</v>
      </c>
      <c r="C107" s="2" t="s">
        <v>262</v>
      </c>
      <c r="D107" s="2"/>
      <c r="E107" s="3">
        <f>E108</f>
        <v>5155.7</v>
      </c>
      <c r="F107" s="7"/>
      <c r="I107" s="40"/>
    </row>
    <row r="108" spans="2:9" ht="26.25">
      <c r="B108" s="22" t="s">
        <v>266</v>
      </c>
      <c r="C108" s="14" t="s">
        <v>138</v>
      </c>
      <c r="D108" s="14"/>
      <c r="E108" s="15">
        <v>5155.7</v>
      </c>
      <c r="F108" s="15">
        <v>2599</v>
      </c>
      <c r="I108" s="40"/>
    </row>
    <row r="109" spans="2:9" ht="12.75">
      <c r="B109" s="28"/>
      <c r="C109" s="17" t="s">
        <v>139</v>
      </c>
      <c r="D109" s="17"/>
      <c r="E109" s="18">
        <f>E72+E73+E105</f>
        <v>373184.5</v>
      </c>
      <c r="F109" s="18">
        <v>255331</v>
      </c>
      <c r="G109" t="e">
        <f>SUM(G81:G107)</f>
        <v>#REF!</v>
      </c>
      <c r="H109">
        <f>SUM(H81:H107)</f>
        <v>21766.859</v>
      </c>
      <c r="I109" s="40" t="e">
        <f>G109+H109</f>
        <v>#REF!</v>
      </c>
    </row>
    <row r="110" ht="12.75" hidden="1"/>
    <row r="111" spans="3:7" ht="12.75" hidden="1">
      <c r="C111" s="1" t="s">
        <v>22</v>
      </c>
      <c r="E111">
        <v>45</v>
      </c>
      <c r="G111" t="s">
        <v>27</v>
      </c>
    </row>
    <row r="112" spans="3:7" ht="12.75" hidden="1">
      <c r="C112" s="1" t="s">
        <v>23</v>
      </c>
      <c r="E112">
        <f>7222+3955</f>
        <v>11177</v>
      </c>
      <c r="G112" t="s">
        <v>27</v>
      </c>
    </row>
    <row r="113" spans="3:7" ht="12.75" hidden="1">
      <c r="C113" s="1" t="s">
        <v>24</v>
      </c>
      <c r="E113">
        <v>2745.4</v>
      </c>
      <c r="G113" t="s">
        <v>27</v>
      </c>
    </row>
    <row r="114" spans="3:7" ht="12.75" hidden="1">
      <c r="C114" s="1" t="s">
        <v>25</v>
      </c>
      <c r="E114">
        <v>1920</v>
      </c>
      <c r="G114" t="s">
        <v>27</v>
      </c>
    </row>
    <row r="115" spans="3:7" ht="12.75" hidden="1">
      <c r="C115" s="1" t="s">
        <v>26</v>
      </c>
      <c r="E115">
        <v>117</v>
      </c>
      <c r="G115" t="s">
        <v>27</v>
      </c>
    </row>
    <row r="116" ht="12.75" hidden="1">
      <c r="E116">
        <f>SUM(E111:E115)</f>
        <v>16004.4</v>
      </c>
    </row>
    <row r="117" ht="12.75" hidden="1"/>
    <row r="118" spans="3:7" ht="12.75" hidden="1">
      <c r="C118" s="1" t="s">
        <v>42</v>
      </c>
      <c r="E118">
        <v>1546.8</v>
      </c>
      <c r="G118" t="s">
        <v>27</v>
      </c>
    </row>
    <row r="119" spans="3:7" ht="12.75" hidden="1">
      <c r="C119" s="1" t="s">
        <v>28</v>
      </c>
      <c r="E119">
        <v>99</v>
      </c>
      <c r="G119" t="s">
        <v>27</v>
      </c>
    </row>
    <row r="120" spans="3:7" ht="12.75" hidden="1">
      <c r="C120" s="1" t="s">
        <v>29</v>
      </c>
      <c r="E120">
        <v>1090.4</v>
      </c>
      <c r="G120" t="s">
        <v>27</v>
      </c>
    </row>
    <row r="121" spans="3:7" ht="12.75" hidden="1">
      <c r="C121" s="1" t="s">
        <v>30</v>
      </c>
      <c r="E121">
        <v>-3937.6</v>
      </c>
      <c r="G121" t="s">
        <v>27</v>
      </c>
    </row>
    <row r="122" spans="3:7" ht="12.75" hidden="1">
      <c r="C122" s="1" t="s">
        <v>31</v>
      </c>
      <c r="E122">
        <v>179.8</v>
      </c>
      <c r="G122" t="s">
        <v>27</v>
      </c>
    </row>
    <row r="123" spans="3:7" ht="12.75" hidden="1">
      <c r="C123" s="1" t="s">
        <v>32</v>
      </c>
      <c r="E123">
        <v>703.759</v>
      </c>
      <c r="G123" t="s">
        <v>27</v>
      </c>
    </row>
    <row r="124" spans="3:7" ht="12.75" hidden="1">
      <c r="C124" s="1" t="s">
        <v>33</v>
      </c>
      <c r="E124">
        <v>-930</v>
      </c>
      <c r="G124" t="s">
        <v>27</v>
      </c>
    </row>
    <row r="125" spans="3:7" ht="12.75" hidden="1">
      <c r="C125" s="1" t="s">
        <v>34</v>
      </c>
      <c r="E125">
        <v>14456</v>
      </c>
      <c r="G125" t="s">
        <v>27</v>
      </c>
    </row>
    <row r="126" spans="3:7" ht="12.75" hidden="1">
      <c r="C126" s="1" t="s">
        <v>35</v>
      </c>
      <c r="E126">
        <v>11.9</v>
      </c>
      <c r="G126" t="s">
        <v>27</v>
      </c>
    </row>
    <row r="127" spans="3:7" ht="12.75" hidden="1">
      <c r="C127" s="1" t="s">
        <v>36</v>
      </c>
      <c r="E127">
        <v>-2.5</v>
      </c>
      <c r="G127" t="s">
        <v>27</v>
      </c>
    </row>
    <row r="128" spans="3:7" ht="12.75" hidden="1">
      <c r="C128" s="1" t="s">
        <v>44</v>
      </c>
      <c r="E128">
        <v>611.1</v>
      </c>
      <c r="G128" t="s">
        <v>27</v>
      </c>
    </row>
    <row r="129" spans="3:7" ht="12.75" hidden="1">
      <c r="C129" s="1" t="s">
        <v>37</v>
      </c>
      <c r="E129">
        <v>146.4</v>
      </c>
      <c r="G129" t="s">
        <v>27</v>
      </c>
    </row>
    <row r="130" spans="3:7" ht="12.75" hidden="1">
      <c r="C130" s="1" t="s">
        <v>38</v>
      </c>
      <c r="E130">
        <v>20.7</v>
      </c>
      <c r="G130" t="s">
        <v>27</v>
      </c>
    </row>
    <row r="131" spans="3:7" ht="12.75" hidden="1">
      <c r="C131" s="1" t="s">
        <v>39</v>
      </c>
      <c r="E131">
        <v>-10695.8</v>
      </c>
      <c r="G131" t="s">
        <v>27</v>
      </c>
    </row>
    <row r="132" spans="3:7" ht="12.75" hidden="1">
      <c r="C132" s="1" t="s">
        <v>40</v>
      </c>
      <c r="E132">
        <v>2</v>
      </c>
      <c r="G132" t="s">
        <v>27</v>
      </c>
    </row>
    <row r="133" spans="3:7" ht="12.75" hidden="1">
      <c r="C133" s="1" t="s">
        <v>41</v>
      </c>
      <c r="E133">
        <v>1078.8</v>
      </c>
      <c r="G133" t="s">
        <v>27</v>
      </c>
    </row>
    <row r="134" ht="12.75" hidden="1">
      <c r="E134">
        <f>SUM(E118:E133)</f>
        <v>4380.759000000001</v>
      </c>
    </row>
    <row r="135" ht="12.75" hidden="1"/>
    <row r="136" spans="3:7" ht="12.75" hidden="1">
      <c r="C136" s="1" t="s">
        <v>43</v>
      </c>
      <c r="E136">
        <v>1381.7</v>
      </c>
      <c r="G136" t="s">
        <v>27</v>
      </c>
    </row>
  </sheetData>
  <sheetProtection/>
  <mergeCells count="7">
    <mergeCell ref="B5:E5"/>
    <mergeCell ref="B7:E7"/>
    <mergeCell ref="B1:E1"/>
    <mergeCell ref="B2:E2"/>
    <mergeCell ref="B3:E3"/>
    <mergeCell ref="B4:E4"/>
    <mergeCell ref="B6:E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50390625" style="0" customWidth="1"/>
    <col min="2" max="2" width="24.625" style="0" customWidth="1"/>
    <col min="3" max="3" width="46.00390625" style="1" customWidth="1"/>
    <col min="4" max="4" width="9.50390625" style="1" hidden="1" customWidth="1"/>
    <col min="5" max="5" width="10.125" style="0" customWidth="1"/>
    <col min="6" max="10" width="0" style="0" hidden="1" customWidth="1"/>
  </cols>
  <sheetData>
    <row r="1" spans="2:5" ht="12.75">
      <c r="B1" s="73" t="s">
        <v>267</v>
      </c>
      <c r="C1" s="73"/>
      <c r="D1" s="73"/>
      <c r="E1" s="73"/>
    </row>
    <row r="2" spans="2:5" ht="12.75">
      <c r="B2" s="73" t="s">
        <v>268</v>
      </c>
      <c r="C2" s="73"/>
      <c r="D2" s="73"/>
      <c r="E2" s="73"/>
    </row>
    <row r="3" spans="2:5" ht="12.75">
      <c r="B3" s="73" t="s">
        <v>269</v>
      </c>
      <c r="C3" s="73"/>
      <c r="D3" s="73"/>
      <c r="E3" s="73"/>
    </row>
    <row r="4" spans="2:5" ht="12.75">
      <c r="B4" s="73"/>
      <c r="C4" s="73"/>
      <c r="D4" s="73"/>
      <c r="E4" s="73"/>
    </row>
    <row r="5" spans="2:5" ht="17.25">
      <c r="B5" s="71" t="s">
        <v>45</v>
      </c>
      <c r="C5" s="71"/>
      <c r="D5" s="71"/>
      <c r="E5" s="71"/>
    </row>
    <row r="6" spans="2:5" ht="17.25">
      <c r="B6" s="74" t="s">
        <v>272</v>
      </c>
      <c r="C6" s="74"/>
      <c r="D6" s="74"/>
      <c r="E6" s="74"/>
    </row>
    <row r="7" spans="2:5" ht="12.75">
      <c r="B7" s="72" t="s">
        <v>270</v>
      </c>
      <c r="C7" s="72"/>
      <c r="D7" s="72"/>
      <c r="E7" s="72"/>
    </row>
    <row r="8" spans="2:6" ht="52.5">
      <c r="B8" s="39" t="s">
        <v>176</v>
      </c>
      <c r="C8" s="39" t="s">
        <v>208</v>
      </c>
      <c r="D8" s="39" t="s">
        <v>18</v>
      </c>
      <c r="E8" s="39" t="s">
        <v>47</v>
      </c>
      <c r="F8" s="15" t="s">
        <v>8</v>
      </c>
    </row>
    <row r="9" spans="2:8" ht="12.75">
      <c r="B9" s="16" t="s">
        <v>98</v>
      </c>
      <c r="C9" s="17" t="s">
        <v>99</v>
      </c>
      <c r="D9" s="29">
        <v>57027</v>
      </c>
      <c r="E9" s="18">
        <f>E10+E21+E23+E26+E33+E40+E50+E56+E57+E69+E52+E70</f>
        <v>63717</v>
      </c>
      <c r="F9" s="18">
        <f>F10+F21+F23+F26+F33+F40+F50+F56+F57+F69</f>
        <v>54091</v>
      </c>
      <c r="G9" t="e">
        <f>#REF!</f>
        <v>#REF!</v>
      </c>
      <c r="H9" t="e">
        <f>G9-E9</f>
        <v>#REF!</v>
      </c>
    </row>
    <row r="10" spans="2:8" ht="12.75">
      <c r="B10" s="19" t="s">
        <v>158</v>
      </c>
      <c r="C10" s="20" t="s">
        <v>100</v>
      </c>
      <c r="D10" s="30">
        <v>32597</v>
      </c>
      <c r="E10" s="21">
        <f>E11+E14</f>
        <v>49507</v>
      </c>
      <c r="F10" s="21">
        <f>F11+F14</f>
        <v>36326</v>
      </c>
      <c r="H10">
        <v>727</v>
      </c>
    </row>
    <row r="11" spans="2:8" ht="12.75">
      <c r="B11" s="8" t="s">
        <v>101</v>
      </c>
      <c r="C11" s="2" t="s">
        <v>102</v>
      </c>
      <c r="D11" s="31">
        <v>6450</v>
      </c>
      <c r="E11" s="3">
        <f>E12</f>
        <v>8357</v>
      </c>
      <c r="F11" s="3">
        <f>F12</f>
        <v>8351</v>
      </c>
      <c r="H11">
        <v>111</v>
      </c>
    </row>
    <row r="12" spans="2:8" ht="39" customHeight="1">
      <c r="B12" s="9" t="s">
        <v>177</v>
      </c>
      <c r="C12" s="6" t="s">
        <v>103</v>
      </c>
      <c r="D12" s="32">
        <v>6450</v>
      </c>
      <c r="E12" s="7">
        <f>E13</f>
        <v>8357</v>
      </c>
      <c r="F12" s="7">
        <f>F13</f>
        <v>8351</v>
      </c>
      <c r="H12">
        <v>13</v>
      </c>
    </row>
    <row r="13" spans="2:6" ht="27.75" customHeight="1">
      <c r="B13" s="22" t="s">
        <v>159</v>
      </c>
      <c r="C13" s="14" t="s">
        <v>209</v>
      </c>
      <c r="D13" s="33">
        <v>6450</v>
      </c>
      <c r="E13" s="15">
        <v>8357</v>
      </c>
      <c r="F13" s="15">
        <v>8351</v>
      </c>
    </row>
    <row r="14" spans="2:6" ht="12.75">
      <c r="B14" s="8" t="s">
        <v>104</v>
      </c>
      <c r="C14" s="2" t="s">
        <v>105</v>
      </c>
      <c r="D14" s="31">
        <v>26147</v>
      </c>
      <c r="E14" s="3">
        <f>E15+E16+E19+E20</f>
        <v>41150</v>
      </c>
      <c r="F14" s="3">
        <f>F15+F16+F19+F20</f>
        <v>27975</v>
      </c>
    </row>
    <row r="15" spans="2:6" ht="40.5" customHeight="1">
      <c r="B15" s="9" t="s">
        <v>179</v>
      </c>
      <c r="C15" s="6" t="s">
        <v>210</v>
      </c>
      <c r="D15" s="32"/>
      <c r="E15" s="7">
        <v>1</v>
      </c>
      <c r="F15" s="7">
        <v>1</v>
      </c>
    </row>
    <row r="16" spans="2:6" ht="50.25" customHeight="1">
      <c r="B16" s="9" t="s">
        <v>230</v>
      </c>
      <c r="C16" s="6" t="s">
        <v>231</v>
      </c>
      <c r="D16" s="32">
        <v>26086</v>
      </c>
      <c r="E16" s="7">
        <f>E17+E18</f>
        <v>40699</v>
      </c>
      <c r="F16" s="7">
        <f>F17+F18</f>
        <v>27574</v>
      </c>
    </row>
    <row r="17" spans="2:6" ht="103.5" customHeight="1">
      <c r="B17" s="22" t="s">
        <v>206</v>
      </c>
      <c r="C17" s="23" t="s">
        <v>281</v>
      </c>
      <c r="D17" s="34">
        <v>26054</v>
      </c>
      <c r="E17" s="15">
        <v>40594</v>
      </c>
      <c r="F17" s="15">
        <v>27497</v>
      </c>
    </row>
    <row r="18" spans="2:6" ht="99" customHeight="1">
      <c r="B18" s="22" t="s">
        <v>178</v>
      </c>
      <c r="C18" s="23" t="s">
        <v>282</v>
      </c>
      <c r="D18" s="34">
        <v>32</v>
      </c>
      <c r="E18" s="15">
        <v>105</v>
      </c>
      <c r="F18" s="15">
        <v>77</v>
      </c>
    </row>
    <row r="19" spans="2:6" ht="40.5" customHeight="1">
      <c r="B19" s="9" t="s">
        <v>180</v>
      </c>
      <c r="C19" s="6" t="s">
        <v>211</v>
      </c>
      <c r="D19" s="32"/>
      <c r="E19" s="7">
        <v>450</v>
      </c>
      <c r="F19" s="7">
        <v>400</v>
      </c>
    </row>
    <row r="20" spans="2:6" ht="228" customHeight="1" hidden="1">
      <c r="B20" s="9" t="s">
        <v>140</v>
      </c>
      <c r="C20" s="10" t="s">
        <v>141</v>
      </c>
      <c r="D20" s="35">
        <v>61</v>
      </c>
      <c r="E20" s="7"/>
      <c r="F20" s="7"/>
    </row>
    <row r="21" spans="2:6" ht="12.75">
      <c r="B21" s="11" t="s">
        <v>106</v>
      </c>
      <c r="C21" s="12" t="s">
        <v>172</v>
      </c>
      <c r="D21" s="36">
        <v>2928</v>
      </c>
      <c r="E21" s="13">
        <f>E22</f>
        <v>3450</v>
      </c>
      <c r="F21" s="13">
        <f>F22</f>
        <v>3690</v>
      </c>
    </row>
    <row r="22" spans="2:6" ht="26.25">
      <c r="B22" s="22" t="s">
        <v>142</v>
      </c>
      <c r="C22" s="14" t="s">
        <v>173</v>
      </c>
      <c r="D22" s="33">
        <v>2928</v>
      </c>
      <c r="E22" s="15">
        <v>3450</v>
      </c>
      <c r="F22" s="15">
        <v>3690</v>
      </c>
    </row>
    <row r="23" spans="2:6" ht="12.75">
      <c r="B23" s="11" t="s">
        <v>107</v>
      </c>
      <c r="C23" s="12" t="s">
        <v>108</v>
      </c>
      <c r="D23" s="36">
        <v>2305</v>
      </c>
      <c r="E23" s="13">
        <f>E24</f>
        <v>183</v>
      </c>
      <c r="F23" s="13">
        <f>F24</f>
        <v>341</v>
      </c>
    </row>
    <row r="24" spans="2:6" ht="12.75">
      <c r="B24" s="8" t="s">
        <v>181</v>
      </c>
      <c r="C24" s="2" t="s">
        <v>174</v>
      </c>
      <c r="D24" s="31">
        <v>2305</v>
      </c>
      <c r="E24" s="3">
        <f>E25</f>
        <v>183</v>
      </c>
      <c r="F24" s="3">
        <f>F25</f>
        <v>341</v>
      </c>
    </row>
    <row r="25" spans="2:6" ht="78.75" customHeight="1">
      <c r="B25" s="24" t="s">
        <v>233</v>
      </c>
      <c r="C25" s="4" t="s">
        <v>234</v>
      </c>
      <c r="D25" s="37">
        <v>2305</v>
      </c>
      <c r="E25" s="5">
        <v>183</v>
      </c>
      <c r="F25" s="5">
        <v>341</v>
      </c>
    </row>
    <row r="26" spans="2:6" ht="12.75">
      <c r="B26" s="11" t="s">
        <v>109</v>
      </c>
      <c r="C26" s="12" t="s">
        <v>110</v>
      </c>
      <c r="D26" s="36">
        <v>619</v>
      </c>
      <c r="E26" s="13">
        <f>E27+E29+E30</f>
        <v>1072</v>
      </c>
      <c r="F26" s="13">
        <f>F27+F29+F30</f>
        <v>839</v>
      </c>
    </row>
    <row r="27" spans="2:6" ht="39">
      <c r="B27" s="9" t="s">
        <v>143</v>
      </c>
      <c r="C27" s="6" t="s">
        <v>111</v>
      </c>
      <c r="D27" s="32">
        <v>588</v>
      </c>
      <c r="E27" s="7">
        <f>E28</f>
        <v>310</v>
      </c>
      <c r="F27" s="7">
        <f>F28</f>
        <v>241</v>
      </c>
    </row>
    <row r="28" spans="2:6" ht="61.5" customHeight="1">
      <c r="B28" s="22" t="s">
        <v>144</v>
      </c>
      <c r="C28" s="14" t="s">
        <v>283</v>
      </c>
      <c r="D28" s="33">
        <v>588</v>
      </c>
      <c r="E28" s="15">
        <v>310</v>
      </c>
      <c r="F28" s="15">
        <v>241</v>
      </c>
    </row>
    <row r="29" spans="2:6" ht="12.75" customHeight="1">
      <c r="B29" s="9" t="s">
        <v>235</v>
      </c>
      <c r="C29" s="6" t="s">
        <v>175</v>
      </c>
      <c r="D29" s="32">
        <v>16</v>
      </c>
      <c r="E29" s="7">
        <v>29</v>
      </c>
      <c r="F29" s="7">
        <v>37</v>
      </c>
    </row>
    <row r="30" spans="2:6" ht="40.5" customHeight="1">
      <c r="B30" s="9" t="s">
        <v>112</v>
      </c>
      <c r="C30" s="6" t="s">
        <v>113</v>
      </c>
      <c r="D30" s="32">
        <v>15</v>
      </c>
      <c r="E30" s="7">
        <f>E31+E32</f>
        <v>733</v>
      </c>
      <c r="F30" s="7">
        <f>F31+F32</f>
        <v>561</v>
      </c>
    </row>
    <row r="31" spans="2:6" ht="77.25" customHeight="1">
      <c r="B31" s="22" t="s">
        <v>182</v>
      </c>
      <c r="C31" s="14" t="s">
        <v>212</v>
      </c>
      <c r="D31" s="33"/>
      <c r="E31" s="15">
        <v>733</v>
      </c>
      <c r="F31" s="15">
        <v>561</v>
      </c>
    </row>
    <row r="32" spans="2:6" ht="26.25" hidden="1">
      <c r="B32" s="22" t="s">
        <v>145</v>
      </c>
      <c r="C32" s="23" t="s">
        <v>232</v>
      </c>
      <c r="D32" s="34">
        <v>15</v>
      </c>
      <c r="E32" s="15"/>
      <c r="F32" s="15"/>
    </row>
    <row r="33" spans="2:6" ht="39">
      <c r="B33" s="11" t="s">
        <v>147</v>
      </c>
      <c r="C33" s="12" t="s">
        <v>146</v>
      </c>
      <c r="D33" s="36">
        <v>579</v>
      </c>
      <c r="E33" s="13">
        <f>E34+E35+E37</f>
        <v>270</v>
      </c>
      <c r="F33" s="13">
        <f>F34+F35+F37</f>
        <v>1358</v>
      </c>
    </row>
    <row r="34" spans="2:6" ht="26.25" hidden="1">
      <c r="B34" s="9" t="s">
        <v>183</v>
      </c>
      <c r="C34" s="6" t="s">
        <v>213</v>
      </c>
      <c r="D34" s="32"/>
      <c r="E34" s="7"/>
      <c r="F34" s="7">
        <v>-197</v>
      </c>
    </row>
    <row r="35" spans="2:6" ht="12.75" hidden="1">
      <c r="B35" s="9" t="s">
        <v>184</v>
      </c>
      <c r="C35" s="6" t="s">
        <v>214</v>
      </c>
      <c r="D35" s="32"/>
      <c r="E35" s="7">
        <f>E36</f>
        <v>0</v>
      </c>
      <c r="F35" s="7">
        <f>F36</f>
        <v>1202</v>
      </c>
    </row>
    <row r="36" spans="2:6" ht="26.25" hidden="1">
      <c r="B36" s="22" t="s">
        <v>185</v>
      </c>
      <c r="C36" s="14" t="s">
        <v>284</v>
      </c>
      <c r="D36" s="33"/>
      <c r="E36" s="15"/>
      <c r="F36" s="15">
        <v>1202</v>
      </c>
    </row>
    <row r="37" spans="2:6" ht="26.25">
      <c r="B37" s="9" t="s">
        <v>186</v>
      </c>
      <c r="C37" s="6" t="s">
        <v>215</v>
      </c>
      <c r="D37" s="32">
        <v>579</v>
      </c>
      <c r="E37" s="7">
        <f>E38+E39</f>
        <v>270</v>
      </c>
      <c r="F37" s="7">
        <f>F38+F39</f>
        <v>353</v>
      </c>
    </row>
    <row r="38" spans="2:6" ht="52.5" hidden="1">
      <c r="B38" s="22" t="s">
        <v>187</v>
      </c>
      <c r="C38" s="14" t="s">
        <v>285</v>
      </c>
      <c r="D38" s="33"/>
      <c r="E38" s="15"/>
      <c r="F38" s="15">
        <v>-4</v>
      </c>
    </row>
    <row r="39" spans="2:6" ht="12.75">
      <c r="B39" s="22" t="s">
        <v>188</v>
      </c>
      <c r="C39" s="14" t="s">
        <v>286</v>
      </c>
      <c r="D39" s="33">
        <v>579</v>
      </c>
      <c r="E39" s="15">
        <v>270</v>
      </c>
      <c r="F39" s="15">
        <v>357</v>
      </c>
    </row>
    <row r="40" spans="2:6" ht="42" customHeight="1">
      <c r="B40" s="11" t="s">
        <v>114</v>
      </c>
      <c r="C40" s="12" t="s">
        <v>115</v>
      </c>
      <c r="D40" s="36">
        <v>11557</v>
      </c>
      <c r="E40" s="13">
        <f>E41+E43+E48</f>
        <v>5747</v>
      </c>
      <c r="F40" s="13">
        <f>F41+F43+F48</f>
        <v>6524</v>
      </c>
    </row>
    <row r="41" spans="2:6" ht="26.25">
      <c r="B41" s="9" t="s">
        <v>207</v>
      </c>
      <c r="C41" s="6" t="s">
        <v>116</v>
      </c>
      <c r="D41" s="32">
        <v>654</v>
      </c>
      <c r="E41" s="7">
        <f>E42</f>
        <v>730</v>
      </c>
      <c r="F41" s="3">
        <f>F42</f>
        <v>33</v>
      </c>
    </row>
    <row r="42" spans="2:6" ht="39">
      <c r="B42" s="22" t="s">
        <v>9</v>
      </c>
      <c r="C42" s="14" t="s">
        <v>0</v>
      </c>
      <c r="D42" s="33">
        <v>654</v>
      </c>
      <c r="E42" s="15">
        <v>730</v>
      </c>
      <c r="F42" s="15">
        <v>33</v>
      </c>
    </row>
    <row r="43" spans="2:6" ht="39">
      <c r="B43" s="9" t="s">
        <v>273</v>
      </c>
      <c r="C43" s="6" t="s">
        <v>117</v>
      </c>
      <c r="D43" s="32">
        <v>10000</v>
      </c>
      <c r="E43" s="7">
        <f>E44+E46</f>
        <v>4017</v>
      </c>
      <c r="F43" s="3">
        <f>F44+F46</f>
        <v>4940</v>
      </c>
    </row>
    <row r="44" spans="2:6" ht="65.25" customHeight="1">
      <c r="B44" s="8" t="s">
        <v>149</v>
      </c>
      <c r="C44" s="2" t="s">
        <v>118</v>
      </c>
      <c r="D44" s="31">
        <v>10000</v>
      </c>
      <c r="E44" s="3">
        <f>E45</f>
        <v>4017</v>
      </c>
      <c r="F44" s="7">
        <f>F45</f>
        <v>4940</v>
      </c>
    </row>
    <row r="45" spans="2:6" ht="63" customHeight="1">
      <c r="B45" s="22" t="s">
        <v>10</v>
      </c>
      <c r="C45" s="14" t="s">
        <v>1</v>
      </c>
      <c r="D45" s="33">
        <v>10000</v>
      </c>
      <c r="E45" s="15">
        <v>4017</v>
      </c>
      <c r="F45" s="15">
        <v>4940</v>
      </c>
    </row>
    <row r="46" spans="2:6" ht="78.75" hidden="1">
      <c r="B46" s="8" t="s">
        <v>189</v>
      </c>
      <c r="C46" s="2" t="s">
        <v>216</v>
      </c>
      <c r="D46" s="31"/>
      <c r="E46" s="3">
        <f>E47</f>
        <v>0</v>
      </c>
      <c r="F46" s="7">
        <f>F47</f>
        <v>0</v>
      </c>
    </row>
    <row r="47" spans="2:6" ht="52.5" hidden="1">
      <c r="B47" s="22" t="s">
        <v>190</v>
      </c>
      <c r="C47" s="14" t="s">
        <v>217</v>
      </c>
      <c r="D47" s="33"/>
      <c r="E47" s="15"/>
      <c r="F47" s="15"/>
    </row>
    <row r="48" spans="2:6" ht="39.75" customHeight="1">
      <c r="B48" s="9" t="s">
        <v>148</v>
      </c>
      <c r="C48" s="6" t="s">
        <v>119</v>
      </c>
      <c r="D48" s="32">
        <v>903</v>
      </c>
      <c r="E48" s="7">
        <f>E49</f>
        <v>1000</v>
      </c>
      <c r="F48" s="3">
        <f>F49</f>
        <v>1551</v>
      </c>
    </row>
    <row r="49" spans="2:6" ht="26.25" customHeight="1">
      <c r="B49" s="22" t="s">
        <v>11</v>
      </c>
      <c r="C49" s="14" t="s">
        <v>2</v>
      </c>
      <c r="D49" s="33">
        <v>903</v>
      </c>
      <c r="E49" s="15">
        <v>1000</v>
      </c>
      <c r="F49" s="15">
        <v>1551</v>
      </c>
    </row>
    <row r="50" spans="2:6" ht="26.25">
      <c r="B50" s="11" t="s">
        <v>150</v>
      </c>
      <c r="C50" s="12" t="s">
        <v>120</v>
      </c>
      <c r="D50" s="36">
        <v>2423</v>
      </c>
      <c r="E50" s="13">
        <f>E51</f>
        <v>1219</v>
      </c>
      <c r="F50" s="13">
        <f>F51</f>
        <v>2765</v>
      </c>
    </row>
    <row r="51" spans="2:6" ht="26.25">
      <c r="B51" s="9" t="s">
        <v>152</v>
      </c>
      <c r="C51" s="6" t="s">
        <v>121</v>
      </c>
      <c r="D51" s="32">
        <v>2423</v>
      </c>
      <c r="E51" s="7">
        <v>1219</v>
      </c>
      <c r="F51" s="15">
        <v>2765</v>
      </c>
    </row>
    <row r="52" spans="2:6" ht="26.25" hidden="1">
      <c r="B52" s="11" t="s">
        <v>274</v>
      </c>
      <c r="C52" s="12" t="s">
        <v>275</v>
      </c>
      <c r="D52" s="36"/>
      <c r="E52" s="13">
        <f>E53</f>
        <v>0</v>
      </c>
      <c r="F52" s="15"/>
    </row>
    <row r="53" spans="2:6" ht="26.25" customHeight="1" hidden="1">
      <c r="B53" s="9" t="s">
        <v>276</v>
      </c>
      <c r="C53" s="6" t="s">
        <v>277</v>
      </c>
      <c r="D53" s="32"/>
      <c r="E53" s="7">
        <f>E54</f>
        <v>0</v>
      </c>
      <c r="F53" s="15"/>
    </row>
    <row r="54" spans="2:6" ht="51" customHeight="1" hidden="1">
      <c r="B54" s="8" t="s">
        <v>280</v>
      </c>
      <c r="C54" s="2" t="s">
        <v>278</v>
      </c>
      <c r="D54" s="31"/>
      <c r="E54" s="3">
        <f>E55</f>
        <v>0</v>
      </c>
      <c r="F54" s="15"/>
    </row>
    <row r="55" spans="2:6" ht="76.5" customHeight="1" hidden="1">
      <c r="B55" s="24" t="s">
        <v>279</v>
      </c>
      <c r="C55" s="4" t="s">
        <v>3</v>
      </c>
      <c r="D55" s="37"/>
      <c r="E55" s="5"/>
      <c r="F55" s="15"/>
    </row>
    <row r="56" spans="2:6" ht="15.75" customHeight="1" hidden="1">
      <c r="B56" s="11" t="s">
        <v>191</v>
      </c>
      <c r="C56" s="12" t="s">
        <v>218</v>
      </c>
      <c r="D56" s="36"/>
      <c r="E56" s="13"/>
      <c r="F56" s="13">
        <v>4</v>
      </c>
    </row>
    <row r="57" spans="2:6" ht="15.75" customHeight="1">
      <c r="B57" s="11" t="s">
        <v>151</v>
      </c>
      <c r="C57" s="12" t="s">
        <v>122</v>
      </c>
      <c r="D57" s="36">
        <v>4019</v>
      </c>
      <c r="E57" s="13">
        <f>E58+E61+E63+E64+E65+E66</f>
        <v>2269</v>
      </c>
      <c r="F57" s="13">
        <f>F58+F61+F63+F64+F65+F66</f>
        <v>2230</v>
      </c>
    </row>
    <row r="58" spans="2:6" ht="26.25">
      <c r="B58" s="9" t="s">
        <v>123</v>
      </c>
      <c r="C58" s="6" t="s">
        <v>124</v>
      </c>
      <c r="D58" s="32">
        <v>19</v>
      </c>
      <c r="E58" s="7">
        <f>E59+E60</f>
        <v>374</v>
      </c>
      <c r="F58" s="3">
        <v>2</v>
      </c>
    </row>
    <row r="59" spans="2:6" ht="75" customHeight="1">
      <c r="B59" s="22" t="s">
        <v>153</v>
      </c>
      <c r="C59" s="23" t="s">
        <v>4</v>
      </c>
      <c r="D59" s="34">
        <v>19</v>
      </c>
      <c r="E59" s="15">
        <v>372</v>
      </c>
      <c r="F59" s="15"/>
    </row>
    <row r="60" spans="2:6" ht="63" customHeight="1">
      <c r="B60" s="22" t="s">
        <v>6</v>
      </c>
      <c r="C60" s="23" t="s">
        <v>7</v>
      </c>
      <c r="D60" s="34"/>
      <c r="E60" s="15">
        <v>2</v>
      </c>
      <c r="F60" s="15">
        <v>2</v>
      </c>
    </row>
    <row r="61" spans="2:6" ht="88.5" customHeight="1">
      <c r="B61" s="9" t="s">
        <v>192</v>
      </c>
      <c r="C61" s="10" t="s">
        <v>219</v>
      </c>
      <c r="D61" s="35"/>
      <c r="E61" s="7">
        <f>E62</f>
        <v>1</v>
      </c>
      <c r="F61" s="3">
        <f>F62</f>
        <v>1</v>
      </c>
    </row>
    <row r="62" spans="2:6" ht="26.25">
      <c r="B62" s="22" t="s">
        <v>193</v>
      </c>
      <c r="C62" s="14" t="s">
        <v>5</v>
      </c>
      <c r="D62" s="33"/>
      <c r="E62" s="15">
        <v>1</v>
      </c>
      <c r="F62" s="15">
        <v>1</v>
      </c>
    </row>
    <row r="63" spans="2:6" ht="25.5" customHeight="1">
      <c r="B63" s="9" t="s">
        <v>194</v>
      </c>
      <c r="C63" s="6" t="s">
        <v>220</v>
      </c>
      <c r="D63" s="32"/>
      <c r="E63" s="7">
        <v>29</v>
      </c>
      <c r="F63" s="3">
        <v>36</v>
      </c>
    </row>
    <row r="64" spans="2:6" ht="51" customHeight="1">
      <c r="B64" s="9" t="s">
        <v>195</v>
      </c>
      <c r="C64" s="6" t="s">
        <v>221</v>
      </c>
      <c r="D64" s="32"/>
      <c r="E64" s="7">
        <v>113</v>
      </c>
      <c r="F64" s="3">
        <v>207</v>
      </c>
    </row>
    <row r="65" spans="2:6" ht="39">
      <c r="B65" s="9" t="s">
        <v>196</v>
      </c>
      <c r="C65" s="6" t="s">
        <v>222</v>
      </c>
      <c r="D65" s="32"/>
      <c r="E65" s="7">
        <v>299</v>
      </c>
      <c r="F65" s="3">
        <v>322</v>
      </c>
    </row>
    <row r="66" spans="2:6" ht="26.25" customHeight="1">
      <c r="B66" s="9" t="s">
        <v>197</v>
      </c>
      <c r="C66" s="6" t="s">
        <v>125</v>
      </c>
      <c r="D66" s="32">
        <v>4000</v>
      </c>
      <c r="E66" s="7">
        <f>E67</f>
        <v>1453</v>
      </c>
      <c r="F66" s="3">
        <f>F67</f>
        <v>1662</v>
      </c>
    </row>
    <row r="67" spans="2:6" ht="39.75" customHeight="1">
      <c r="B67" s="22" t="s">
        <v>198</v>
      </c>
      <c r="C67" s="14" t="s">
        <v>126</v>
      </c>
      <c r="D67" s="33">
        <v>4000</v>
      </c>
      <c r="E67" s="15">
        <v>1453</v>
      </c>
      <c r="F67" s="5">
        <v>1662</v>
      </c>
    </row>
    <row r="68" spans="2:6" ht="12.75" hidden="1">
      <c r="B68" s="11" t="s">
        <v>12</v>
      </c>
      <c r="C68" s="12" t="s">
        <v>13</v>
      </c>
      <c r="D68" s="36"/>
      <c r="E68" s="13"/>
      <c r="F68" s="13"/>
    </row>
    <row r="69" spans="2:6" ht="26.25" hidden="1">
      <c r="B69" s="9" t="s">
        <v>199</v>
      </c>
      <c r="C69" s="6" t="s">
        <v>236</v>
      </c>
      <c r="D69" s="32"/>
      <c r="E69" s="7"/>
      <c r="F69" s="7">
        <v>14</v>
      </c>
    </row>
    <row r="70" spans="2:6" ht="26.25" hidden="1">
      <c r="B70" s="11" t="s">
        <v>14</v>
      </c>
      <c r="C70" s="12" t="s">
        <v>15</v>
      </c>
      <c r="D70" s="36"/>
      <c r="E70" s="13">
        <f>E71</f>
        <v>0</v>
      </c>
      <c r="F70" s="13"/>
    </row>
    <row r="71" spans="2:6" ht="26.25" hidden="1">
      <c r="B71" s="24" t="s">
        <v>16</v>
      </c>
      <c r="C71" s="4" t="s">
        <v>17</v>
      </c>
      <c r="D71" s="37"/>
      <c r="E71" s="5"/>
      <c r="F71" s="5"/>
    </row>
    <row r="72" spans="2:6" ht="12.75">
      <c r="B72" s="25"/>
      <c r="C72" s="26" t="s">
        <v>127</v>
      </c>
      <c r="D72" s="38">
        <v>57027</v>
      </c>
      <c r="E72" s="27">
        <f>E9</f>
        <v>63717</v>
      </c>
      <c r="F72" s="27">
        <f>F9</f>
        <v>54091</v>
      </c>
    </row>
    <row r="73" spans="2:8" ht="12.75">
      <c r="B73" s="16" t="s">
        <v>128</v>
      </c>
      <c r="C73" s="17" t="s">
        <v>129</v>
      </c>
      <c r="D73" s="17"/>
      <c r="E73" s="18">
        <f>E75+E81+E100+E104</f>
        <v>324599</v>
      </c>
      <c r="F73" s="18">
        <v>209828</v>
      </c>
      <c r="G73" t="e">
        <f>#REF!</f>
        <v>#REF!</v>
      </c>
      <c r="H73" t="e">
        <f>G73-E73</f>
        <v>#REF!</v>
      </c>
    </row>
    <row r="74" spans="2:8" ht="51" customHeight="1">
      <c r="B74" s="19" t="s">
        <v>130</v>
      </c>
      <c r="C74" s="20" t="s">
        <v>131</v>
      </c>
      <c r="D74" s="20"/>
      <c r="E74" s="21">
        <f>E75+E81+E100+E104</f>
        <v>324599</v>
      </c>
      <c r="F74" s="21">
        <f>F75+F81+F100</f>
        <v>184074</v>
      </c>
      <c r="G74" t="e">
        <f>#REF!</f>
        <v>#REF!</v>
      </c>
      <c r="H74" t="e">
        <f>G74-E74</f>
        <v>#REF!</v>
      </c>
    </row>
    <row r="75" spans="2:8" ht="26.25">
      <c r="B75" s="11" t="s">
        <v>154</v>
      </c>
      <c r="C75" s="12" t="s">
        <v>132</v>
      </c>
      <c r="D75" s="12"/>
      <c r="E75" s="13">
        <f>E76+E78</f>
        <v>139267</v>
      </c>
      <c r="F75" s="13">
        <v>81320</v>
      </c>
      <c r="G75" t="e">
        <f>#REF!</f>
        <v>#REF!</v>
      </c>
      <c r="H75" t="e">
        <f>G75-E75</f>
        <v>#REF!</v>
      </c>
    </row>
    <row r="76" spans="2:6" ht="26.25">
      <c r="B76" s="9" t="s">
        <v>258</v>
      </c>
      <c r="C76" s="6" t="s">
        <v>259</v>
      </c>
      <c r="D76" s="6"/>
      <c r="E76" s="7">
        <f>E77</f>
        <v>124001</v>
      </c>
      <c r="F76" s="3">
        <f>F77</f>
        <v>68300</v>
      </c>
    </row>
    <row r="77" spans="2:6" ht="36" customHeight="1">
      <c r="B77" s="22" t="s">
        <v>160</v>
      </c>
      <c r="C77" s="14" t="s">
        <v>162</v>
      </c>
      <c r="D77" s="14"/>
      <c r="E77" s="15">
        <v>124001</v>
      </c>
      <c r="F77" s="15">
        <v>68300</v>
      </c>
    </row>
    <row r="78" spans="2:6" ht="28.5" customHeight="1">
      <c r="B78" s="9" t="s">
        <v>260</v>
      </c>
      <c r="C78" s="6" t="s">
        <v>261</v>
      </c>
      <c r="D78" s="6"/>
      <c r="E78" s="7">
        <f>E79</f>
        <v>15266</v>
      </c>
      <c r="F78" s="3">
        <f>F79</f>
        <v>13020</v>
      </c>
    </row>
    <row r="79" spans="2:6" ht="26.25" customHeight="1">
      <c r="B79" s="22" t="s">
        <v>161</v>
      </c>
      <c r="C79" s="14" t="s">
        <v>237</v>
      </c>
      <c r="D79" s="14"/>
      <c r="E79" s="15">
        <v>15266</v>
      </c>
      <c r="F79" s="15">
        <v>13020</v>
      </c>
    </row>
    <row r="80" spans="2:6" ht="12.75" hidden="1">
      <c r="B80" s="22" t="s">
        <v>155</v>
      </c>
      <c r="C80" s="14" t="s">
        <v>133</v>
      </c>
      <c r="D80" s="14"/>
      <c r="E80" s="15"/>
      <c r="F80" s="15"/>
    </row>
    <row r="81" spans="2:10" ht="26.25">
      <c r="B81" s="11" t="s">
        <v>156</v>
      </c>
      <c r="C81" s="12" t="s">
        <v>134</v>
      </c>
      <c r="D81" s="12"/>
      <c r="E81" s="13">
        <f>E82+E84+E86+E88+E92+E94+E96+E98+E90</f>
        <v>175054</v>
      </c>
      <c r="F81" s="13">
        <f>F82+F84+F86+F88+F92+F94+F96+F98</f>
        <v>83084</v>
      </c>
      <c r="G81" t="e">
        <f>#REF!</f>
        <v>#REF!</v>
      </c>
      <c r="H81">
        <f>E134</f>
        <v>4380.759000000001</v>
      </c>
      <c r="I81" t="e">
        <f>G81+H81</f>
        <v>#REF!</v>
      </c>
      <c r="J81" t="e">
        <f>I81-E81</f>
        <v>#REF!</v>
      </c>
    </row>
    <row r="82" spans="2:6" ht="24.75" customHeight="1">
      <c r="B82" s="9" t="s">
        <v>238</v>
      </c>
      <c r="C82" s="6" t="s">
        <v>239</v>
      </c>
      <c r="D82" s="6"/>
      <c r="E82" s="7">
        <f>E83</f>
        <v>19375</v>
      </c>
      <c r="F82" s="7">
        <f>F83</f>
        <v>3944</v>
      </c>
    </row>
    <row r="83" spans="2:6" ht="27.75" customHeight="1">
      <c r="B83" s="24" t="s">
        <v>163</v>
      </c>
      <c r="C83" s="4" t="s">
        <v>164</v>
      </c>
      <c r="D83" s="4"/>
      <c r="E83" s="5">
        <v>19375</v>
      </c>
      <c r="F83" s="5">
        <v>3944</v>
      </c>
    </row>
    <row r="84" spans="2:6" ht="39" hidden="1">
      <c r="B84" s="9" t="s">
        <v>240</v>
      </c>
      <c r="C84" s="6" t="s">
        <v>241</v>
      </c>
      <c r="D84" s="6"/>
      <c r="E84" s="7">
        <f>E85</f>
        <v>0</v>
      </c>
      <c r="F84" s="7">
        <f>F85</f>
        <v>0</v>
      </c>
    </row>
    <row r="85" spans="2:6" ht="37.5" customHeight="1" hidden="1">
      <c r="B85" s="24" t="s">
        <v>242</v>
      </c>
      <c r="C85" s="4" t="s">
        <v>243</v>
      </c>
      <c r="D85" s="4"/>
      <c r="E85" s="5"/>
      <c r="F85" s="5"/>
    </row>
    <row r="86" spans="2:6" ht="89.25" customHeight="1">
      <c r="B86" s="9" t="s">
        <v>244</v>
      </c>
      <c r="C86" s="6" t="s">
        <v>246</v>
      </c>
      <c r="D86" s="6"/>
      <c r="E86" s="7">
        <f>E87</f>
        <v>13</v>
      </c>
      <c r="F86" s="7">
        <f>F87</f>
        <v>0</v>
      </c>
    </row>
    <row r="87" spans="2:6" ht="88.5" customHeight="1">
      <c r="B87" s="24" t="s">
        <v>245</v>
      </c>
      <c r="C87" s="4" t="s">
        <v>248</v>
      </c>
      <c r="D87" s="4"/>
      <c r="E87" s="5">
        <v>13</v>
      </c>
      <c r="F87" s="5"/>
    </row>
    <row r="88" spans="2:6" ht="39">
      <c r="B88" s="9" t="s">
        <v>200</v>
      </c>
      <c r="C88" s="6" t="s">
        <v>223</v>
      </c>
      <c r="D88" s="6"/>
      <c r="E88" s="7">
        <f>E89</f>
        <v>7291</v>
      </c>
      <c r="F88" s="7">
        <v>4400</v>
      </c>
    </row>
    <row r="89" spans="2:6" ht="53.25" customHeight="1">
      <c r="B89" s="22" t="s">
        <v>201</v>
      </c>
      <c r="C89" s="14" t="s">
        <v>224</v>
      </c>
      <c r="D89" s="14"/>
      <c r="E89" s="15">
        <v>7291</v>
      </c>
      <c r="F89" s="15">
        <v>4400</v>
      </c>
    </row>
    <row r="90" spans="2:6" ht="64.5" customHeight="1">
      <c r="B90" s="9" t="s">
        <v>19</v>
      </c>
      <c r="C90" s="6" t="s">
        <v>20</v>
      </c>
      <c r="D90" s="6"/>
      <c r="E90" s="7">
        <f>E91</f>
        <v>6</v>
      </c>
      <c r="F90" s="15"/>
    </row>
    <row r="91" spans="2:6" ht="67.5" customHeight="1">
      <c r="B91" s="22" t="s">
        <v>19</v>
      </c>
      <c r="C91" s="14" t="s">
        <v>46</v>
      </c>
      <c r="D91" s="14"/>
      <c r="E91" s="15">
        <v>6</v>
      </c>
      <c r="F91" s="15"/>
    </row>
    <row r="92" spans="2:6" ht="27.75" customHeight="1">
      <c r="B92" s="9" t="s">
        <v>202</v>
      </c>
      <c r="C92" s="6" t="s">
        <v>225</v>
      </c>
      <c r="D92" s="6"/>
      <c r="E92" s="7">
        <f>E93</f>
        <v>3061</v>
      </c>
      <c r="F92" s="7">
        <v>1930</v>
      </c>
    </row>
    <row r="93" spans="2:6" ht="39.75" customHeight="1">
      <c r="B93" s="22" t="s">
        <v>203</v>
      </c>
      <c r="C93" s="14" t="s">
        <v>226</v>
      </c>
      <c r="D93" s="14"/>
      <c r="E93" s="15">
        <v>3061</v>
      </c>
      <c r="F93" s="15">
        <v>1930</v>
      </c>
    </row>
    <row r="94" spans="2:6" ht="39" customHeight="1">
      <c r="B94" s="9" t="s">
        <v>204</v>
      </c>
      <c r="C94" s="6" t="s">
        <v>227</v>
      </c>
      <c r="D94" s="6"/>
      <c r="E94" s="7">
        <f>E95</f>
        <v>516</v>
      </c>
      <c r="F94" s="7">
        <v>458</v>
      </c>
    </row>
    <row r="95" spans="2:6" ht="48.75" customHeight="1">
      <c r="B95" s="22" t="s">
        <v>205</v>
      </c>
      <c r="C95" s="14" t="s">
        <v>228</v>
      </c>
      <c r="D95" s="14"/>
      <c r="E95" s="15">
        <v>516</v>
      </c>
      <c r="F95" s="15">
        <v>458</v>
      </c>
    </row>
    <row r="96" spans="2:6" ht="66">
      <c r="B96" s="9" t="s">
        <v>249</v>
      </c>
      <c r="C96" s="6" t="s">
        <v>250</v>
      </c>
      <c r="D96" s="6"/>
      <c r="E96" s="7">
        <f>E97</f>
        <v>2769</v>
      </c>
      <c r="F96" s="7">
        <f>F97</f>
        <v>0</v>
      </c>
    </row>
    <row r="97" spans="2:6" ht="50.25" customHeight="1">
      <c r="B97" s="22" t="s">
        <v>251</v>
      </c>
      <c r="C97" s="4" t="s">
        <v>252</v>
      </c>
      <c r="D97" s="4"/>
      <c r="E97" s="15">
        <v>2769</v>
      </c>
      <c r="F97" s="15"/>
    </row>
    <row r="98" spans="2:6" ht="12.75">
      <c r="B98" s="9" t="s">
        <v>165</v>
      </c>
      <c r="C98" s="6" t="s">
        <v>135</v>
      </c>
      <c r="D98" s="6"/>
      <c r="E98" s="7">
        <f>E99</f>
        <v>142023</v>
      </c>
      <c r="F98" s="7">
        <f>F99</f>
        <v>72352</v>
      </c>
    </row>
    <row r="99" spans="2:7" ht="26.25">
      <c r="B99" s="22" t="s">
        <v>166</v>
      </c>
      <c r="C99" s="14" t="s">
        <v>167</v>
      </c>
      <c r="D99" s="14"/>
      <c r="E99" s="15">
        <v>142023</v>
      </c>
      <c r="F99" s="15">
        <v>72352</v>
      </c>
      <c r="G99">
        <v>-4800</v>
      </c>
    </row>
    <row r="100" spans="2:10" ht="26.25">
      <c r="B100" s="11" t="s">
        <v>157</v>
      </c>
      <c r="C100" s="12" t="s">
        <v>136</v>
      </c>
      <c r="D100" s="12"/>
      <c r="E100" s="13">
        <f>E101</f>
        <v>7517</v>
      </c>
      <c r="F100" s="13">
        <f>F101</f>
        <v>19670</v>
      </c>
      <c r="G100" t="e">
        <f>#REF!</f>
        <v>#REF!</v>
      </c>
      <c r="H100">
        <f>E116</f>
        <v>16004.4</v>
      </c>
      <c r="I100" t="e">
        <f>G100+H100</f>
        <v>#REF!</v>
      </c>
      <c r="J100" t="e">
        <f>I100-E100</f>
        <v>#REF!</v>
      </c>
    </row>
    <row r="101" spans="2:6" ht="26.25">
      <c r="B101" s="24" t="s">
        <v>169</v>
      </c>
      <c r="C101" s="4" t="s">
        <v>168</v>
      </c>
      <c r="D101" s="4"/>
      <c r="E101" s="5">
        <v>7517</v>
      </c>
      <c r="F101" s="5">
        <v>19670</v>
      </c>
    </row>
    <row r="102" spans="2:6" ht="26.25">
      <c r="B102" s="11" t="s">
        <v>253</v>
      </c>
      <c r="C102" s="12" t="s">
        <v>254</v>
      </c>
      <c r="D102" s="12"/>
      <c r="E102" s="13">
        <f>E103</f>
        <v>2761</v>
      </c>
      <c r="F102" s="13"/>
    </row>
    <row r="103" spans="2:6" ht="26.25">
      <c r="B103" s="9" t="s">
        <v>255</v>
      </c>
      <c r="C103" s="6" t="s">
        <v>256</v>
      </c>
      <c r="D103" s="6"/>
      <c r="E103" s="7">
        <f>E104</f>
        <v>2761</v>
      </c>
      <c r="F103" s="3"/>
    </row>
    <row r="104" spans="2:6" ht="26.25" customHeight="1">
      <c r="B104" s="22" t="s">
        <v>170</v>
      </c>
      <c r="C104" s="14" t="s">
        <v>171</v>
      </c>
      <c r="D104" s="14"/>
      <c r="E104" s="15">
        <v>2761</v>
      </c>
      <c r="F104" s="15">
        <v>11995</v>
      </c>
    </row>
    <row r="105" spans="2:10" ht="30" customHeight="1">
      <c r="B105" s="19" t="s">
        <v>263</v>
      </c>
      <c r="C105" s="20" t="s">
        <v>257</v>
      </c>
      <c r="D105" s="20"/>
      <c r="E105" s="21">
        <f>E106</f>
        <v>3914</v>
      </c>
      <c r="F105" s="21">
        <v>2599</v>
      </c>
      <c r="G105" t="e">
        <f>#REF!</f>
        <v>#REF!</v>
      </c>
      <c r="H105">
        <f>E136</f>
        <v>1381.7</v>
      </c>
      <c r="I105" s="40" t="e">
        <f>G105+H105</f>
        <v>#REF!</v>
      </c>
      <c r="J105" t="e">
        <f>I105-E105</f>
        <v>#REF!</v>
      </c>
    </row>
    <row r="106" spans="2:9" ht="15.75" customHeight="1">
      <c r="B106" s="9" t="s">
        <v>264</v>
      </c>
      <c r="C106" s="6" t="s">
        <v>137</v>
      </c>
      <c r="D106" s="6"/>
      <c r="E106" s="7">
        <f>E108</f>
        <v>3914</v>
      </c>
      <c r="F106" s="3">
        <v>2599</v>
      </c>
      <c r="I106" s="40"/>
    </row>
    <row r="107" spans="2:9" ht="12.75">
      <c r="B107" s="8" t="s">
        <v>265</v>
      </c>
      <c r="C107" s="2" t="s">
        <v>262</v>
      </c>
      <c r="D107" s="2"/>
      <c r="E107" s="3">
        <f>E108</f>
        <v>3914</v>
      </c>
      <c r="F107" s="7"/>
      <c r="I107" s="40"/>
    </row>
    <row r="108" spans="2:9" ht="26.25">
      <c r="B108" s="22" t="s">
        <v>266</v>
      </c>
      <c r="C108" s="14" t="s">
        <v>138</v>
      </c>
      <c r="D108" s="14"/>
      <c r="E108" s="15">
        <v>3914</v>
      </c>
      <c r="F108" s="15">
        <v>2599</v>
      </c>
      <c r="I108" s="40"/>
    </row>
    <row r="109" spans="2:9" ht="12.75">
      <c r="B109" s="28"/>
      <c r="C109" s="17" t="s">
        <v>139</v>
      </c>
      <c r="D109" s="17"/>
      <c r="E109" s="18">
        <f>E72+E73+E105</f>
        <v>392230</v>
      </c>
      <c r="F109" s="18">
        <v>255331</v>
      </c>
      <c r="G109" t="e">
        <f>SUM(G81:G107)</f>
        <v>#REF!</v>
      </c>
      <c r="H109">
        <f>SUM(H81:H107)</f>
        <v>21766.859</v>
      </c>
      <c r="I109" s="40" t="e">
        <f>G109+H109</f>
        <v>#REF!</v>
      </c>
    </row>
    <row r="110" ht="12.75" hidden="1"/>
    <row r="111" spans="3:7" ht="12.75" hidden="1">
      <c r="C111" s="1" t="s">
        <v>22</v>
      </c>
      <c r="E111">
        <v>45</v>
      </c>
      <c r="G111" t="s">
        <v>27</v>
      </c>
    </row>
    <row r="112" spans="3:7" ht="12.75" hidden="1">
      <c r="C112" s="1" t="s">
        <v>23</v>
      </c>
      <c r="E112">
        <f>7222+3955</f>
        <v>11177</v>
      </c>
      <c r="G112" t="s">
        <v>27</v>
      </c>
    </row>
    <row r="113" spans="3:7" ht="12.75" hidden="1">
      <c r="C113" s="1" t="s">
        <v>24</v>
      </c>
      <c r="E113">
        <v>2745.4</v>
      </c>
      <c r="G113" t="s">
        <v>27</v>
      </c>
    </row>
    <row r="114" spans="3:7" ht="12.75" hidden="1">
      <c r="C114" s="1" t="s">
        <v>25</v>
      </c>
      <c r="E114">
        <v>1920</v>
      </c>
      <c r="G114" t="s">
        <v>27</v>
      </c>
    </row>
    <row r="115" spans="3:7" ht="12.75" hidden="1">
      <c r="C115" s="1" t="s">
        <v>26</v>
      </c>
      <c r="E115">
        <v>117</v>
      </c>
      <c r="G115" t="s">
        <v>27</v>
      </c>
    </row>
    <row r="116" ht="12.75" hidden="1">
      <c r="E116">
        <f>SUM(E111:E115)</f>
        <v>16004.4</v>
      </c>
    </row>
    <row r="117" ht="12.75" hidden="1"/>
    <row r="118" spans="3:7" ht="12.75" hidden="1">
      <c r="C118" s="1" t="s">
        <v>42</v>
      </c>
      <c r="E118">
        <v>1546.8</v>
      </c>
      <c r="G118" t="s">
        <v>27</v>
      </c>
    </row>
    <row r="119" spans="3:7" ht="12.75" hidden="1">
      <c r="C119" s="1" t="s">
        <v>28</v>
      </c>
      <c r="E119">
        <v>99</v>
      </c>
      <c r="G119" t="s">
        <v>27</v>
      </c>
    </row>
    <row r="120" spans="3:7" ht="12.75" hidden="1">
      <c r="C120" s="1" t="s">
        <v>29</v>
      </c>
      <c r="E120">
        <v>1090.4</v>
      </c>
      <c r="G120" t="s">
        <v>27</v>
      </c>
    </row>
    <row r="121" spans="3:7" ht="12.75" hidden="1">
      <c r="C121" s="1" t="s">
        <v>30</v>
      </c>
      <c r="E121">
        <v>-3937.6</v>
      </c>
      <c r="G121" t="s">
        <v>27</v>
      </c>
    </row>
    <row r="122" spans="3:7" ht="12.75" hidden="1">
      <c r="C122" s="1" t="s">
        <v>31</v>
      </c>
      <c r="E122">
        <v>179.8</v>
      </c>
      <c r="G122" t="s">
        <v>27</v>
      </c>
    </row>
    <row r="123" spans="3:7" ht="12.75" hidden="1">
      <c r="C123" s="1" t="s">
        <v>32</v>
      </c>
      <c r="E123">
        <v>703.759</v>
      </c>
      <c r="G123" t="s">
        <v>27</v>
      </c>
    </row>
    <row r="124" spans="3:7" ht="12.75" hidden="1">
      <c r="C124" s="1" t="s">
        <v>33</v>
      </c>
      <c r="E124">
        <v>-930</v>
      </c>
      <c r="G124" t="s">
        <v>27</v>
      </c>
    </row>
    <row r="125" spans="3:7" ht="12.75" hidden="1">
      <c r="C125" s="1" t="s">
        <v>34</v>
      </c>
      <c r="E125">
        <v>14456</v>
      </c>
      <c r="G125" t="s">
        <v>27</v>
      </c>
    </row>
    <row r="126" spans="3:7" ht="12.75" hidden="1">
      <c r="C126" s="1" t="s">
        <v>35</v>
      </c>
      <c r="E126">
        <v>11.9</v>
      </c>
      <c r="G126" t="s">
        <v>27</v>
      </c>
    </row>
    <row r="127" spans="3:7" ht="12.75" hidden="1">
      <c r="C127" s="1" t="s">
        <v>36</v>
      </c>
      <c r="E127">
        <v>-2.5</v>
      </c>
      <c r="G127" t="s">
        <v>27</v>
      </c>
    </row>
    <row r="128" spans="3:7" ht="12.75" hidden="1">
      <c r="C128" s="1" t="s">
        <v>44</v>
      </c>
      <c r="E128">
        <v>611.1</v>
      </c>
      <c r="G128" t="s">
        <v>27</v>
      </c>
    </row>
    <row r="129" spans="3:7" ht="12.75" hidden="1">
      <c r="C129" s="1" t="s">
        <v>37</v>
      </c>
      <c r="E129">
        <v>146.4</v>
      </c>
      <c r="G129" t="s">
        <v>27</v>
      </c>
    </row>
    <row r="130" spans="3:7" ht="12.75" hidden="1">
      <c r="C130" s="1" t="s">
        <v>38</v>
      </c>
      <c r="E130">
        <v>20.7</v>
      </c>
      <c r="G130" t="s">
        <v>27</v>
      </c>
    </row>
    <row r="131" spans="3:7" ht="12.75" hidden="1">
      <c r="C131" s="1" t="s">
        <v>39</v>
      </c>
      <c r="E131">
        <v>-10695.8</v>
      </c>
      <c r="G131" t="s">
        <v>27</v>
      </c>
    </row>
    <row r="132" spans="3:7" ht="12.75" hidden="1">
      <c r="C132" s="1" t="s">
        <v>40</v>
      </c>
      <c r="E132">
        <v>2</v>
      </c>
      <c r="G132" t="s">
        <v>27</v>
      </c>
    </row>
    <row r="133" spans="3:7" ht="12.75" hidden="1">
      <c r="C133" s="1" t="s">
        <v>41</v>
      </c>
      <c r="E133">
        <v>1078.8</v>
      </c>
      <c r="G133" t="s">
        <v>27</v>
      </c>
    </row>
    <row r="134" ht="12.75" hidden="1">
      <c r="E134">
        <f>SUM(E118:E133)</f>
        <v>4380.759000000001</v>
      </c>
    </row>
    <row r="135" ht="12.75" hidden="1"/>
    <row r="136" spans="3:7" ht="12.75" hidden="1">
      <c r="C136" s="1" t="s">
        <v>43</v>
      </c>
      <c r="E136">
        <v>1381.7</v>
      </c>
      <c r="G136" t="s">
        <v>27</v>
      </c>
    </row>
  </sheetData>
  <sheetProtection/>
  <mergeCells count="7">
    <mergeCell ref="B5:E5"/>
    <mergeCell ref="B6:E6"/>
    <mergeCell ref="B7:E7"/>
    <mergeCell ref="B1:E1"/>
    <mergeCell ref="B2:E2"/>
    <mergeCell ref="B3:E3"/>
    <mergeCell ref="B4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tabSelected="1" zoomScalePageLayoutView="0" workbookViewId="0" topLeftCell="C1">
      <selection activeCell="K3" sqref="K3:M3"/>
    </sheetView>
  </sheetViews>
  <sheetFormatPr defaultColWidth="9.125" defaultRowHeight="12.75"/>
  <cols>
    <col min="1" max="1" width="3.625" style="41" customWidth="1"/>
    <col min="2" max="2" width="7.50390625" style="41" customWidth="1"/>
    <col min="3" max="3" width="4.00390625" style="41" customWidth="1"/>
    <col min="4" max="4" width="5.625" style="41" customWidth="1"/>
    <col min="5" max="5" width="4.125" style="41" customWidth="1"/>
    <col min="6" max="6" width="5.50390625" style="41" customWidth="1"/>
    <col min="7" max="7" width="5.625" style="41" customWidth="1"/>
    <col min="8" max="8" width="6.50390625" style="41" customWidth="1"/>
    <col min="9" max="9" width="8.125" style="41" customWidth="1"/>
    <col min="10" max="10" width="90.375" style="42" customWidth="1"/>
    <col min="11" max="11" width="13.625" style="41" customWidth="1"/>
    <col min="12" max="12" width="14.875" style="41" customWidth="1"/>
    <col min="13" max="13" width="14.00390625" style="41" customWidth="1"/>
    <col min="14" max="16384" width="9.125" style="41" customWidth="1"/>
  </cols>
  <sheetData>
    <row r="1" spans="11:13" ht="13.5">
      <c r="K1" s="83" t="s">
        <v>336</v>
      </c>
      <c r="L1" s="83"/>
      <c r="M1" s="83"/>
    </row>
    <row r="2" spans="11:13" ht="13.5">
      <c r="K2" s="84" t="s">
        <v>461</v>
      </c>
      <c r="L2" s="84"/>
      <c r="M2" s="84"/>
    </row>
    <row r="3" spans="11:13" ht="13.5">
      <c r="K3" s="85" t="s">
        <v>462</v>
      </c>
      <c r="L3" s="85"/>
      <c r="M3" s="85"/>
    </row>
    <row r="4" spans="10:13" ht="12.75">
      <c r="J4" s="43"/>
      <c r="K4" s="43"/>
      <c r="L4" s="43"/>
      <c r="M4" s="43"/>
    </row>
    <row r="5" spans="1:13" ht="15">
      <c r="A5" s="78" t="s">
        <v>404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3" ht="12.75">
      <c r="B6" s="76"/>
      <c r="C6" s="76"/>
      <c r="D6" s="76"/>
      <c r="E6" s="76"/>
      <c r="F6" s="76"/>
      <c r="G6" s="76"/>
      <c r="H6" s="76"/>
      <c r="I6" s="76"/>
      <c r="J6" s="77"/>
      <c r="L6" s="45"/>
      <c r="M6" s="45" t="s">
        <v>270</v>
      </c>
    </row>
    <row r="7" spans="1:13" ht="13.5">
      <c r="A7" s="75" t="s">
        <v>75</v>
      </c>
      <c r="B7" s="81" t="s">
        <v>392</v>
      </c>
      <c r="C7" s="81"/>
      <c r="D7" s="81"/>
      <c r="E7" s="81"/>
      <c r="F7" s="81"/>
      <c r="G7" s="81"/>
      <c r="H7" s="81"/>
      <c r="I7" s="81"/>
      <c r="J7" s="81" t="s">
        <v>344</v>
      </c>
      <c r="K7" s="79" t="s">
        <v>402</v>
      </c>
      <c r="L7" s="79" t="s">
        <v>393</v>
      </c>
      <c r="M7" s="79" t="s">
        <v>403</v>
      </c>
    </row>
    <row r="8" spans="1:13" ht="145.5">
      <c r="A8" s="75"/>
      <c r="B8" s="46" t="s">
        <v>451</v>
      </c>
      <c r="C8" s="46" t="s">
        <v>452</v>
      </c>
      <c r="D8" s="46" t="s">
        <v>453</v>
      </c>
      <c r="E8" s="46" t="s">
        <v>454</v>
      </c>
      <c r="F8" s="46" t="s">
        <v>455</v>
      </c>
      <c r="G8" s="46" t="s">
        <v>48</v>
      </c>
      <c r="H8" s="46" t="s">
        <v>456</v>
      </c>
      <c r="I8" s="56" t="s">
        <v>343</v>
      </c>
      <c r="J8" s="82"/>
      <c r="K8" s="80"/>
      <c r="L8" s="80"/>
      <c r="M8" s="80"/>
    </row>
    <row r="9" spans="1:13" ht="13.5">
      <c r="A9" s="68">
        <v>1</v>
      </c>
      <c r="B9" s="48" t="s">
        <v>50</v>
      </c>
      <c r="C9" s="48">
        <v>1</v>
      </c>
      <c r="D9" s="48" t="s">
        <v>49</v>
      </c>
      <c r="E9" s="48" t="s">
        <v>49</v>
      </c>
      <c r="F9" s="48" t="s">
        <v>50</v>
      </c>
      <c r="G9" s="48" t="s">
        <v>49</v>
      </c>
      <c r="H9" s="48" t="s">
        <v>51</v>
      </c>
      <c r="I9" s="48" t="s">
        <v>50</v>
      </c>
      <c r="J9" s="49" t="s">
        <v>99</v>
      </c>
      <c r="K9" s="51">
        <f>K10+K20+K26+K30+K33+K50+K64+K56</f>
        <v>359143.24</v>
      </c>
      <c r="L9" s="51">
        <f>L10+L20+L26+L30+L33+L50+L64+L56</f>
        <v>374670.24100000004</v>
      </c>
      <c r="M9" s="51">
        <f>M10+M20+M26+M30+M33+M50+M64+M56</f>
        <v>388933.442153</v>
      </c>
    </row>
    <row r="10" spans="1:13" ht="13.5">
      <c r="A10" s="68">
        <v>2</v>
      </c>
      <c r="B10" s="48" t="s">
        <v>50</v>
      </c>
      <c r="C10" s="48" t="s">
        <v>52</v>
      </c>
      <c r="D10" s="48" t="s">
        <v>53</v>
      </c>
      <c r="E10" s="48" t="s">
        <v>49</v>
      </c>
      <c r="F10" s="48" t="s">
        <v>50</v>
      </c>
      <c r="G10" s="48" t="s">
        <v>49</v>
      </c>
      <c r="H10" s="48" t="s">
        <v>51</v>
      </c>
      <c r="I10" s="48" t="s">
        <v>50</v>
      </c>
      <c r="J10" s="49" t="s">
        <v>100</v>
      </c>
      <c r="K10" s="51">
        <f>K11+K14</f>
        <v>308189.63</v>
      </c>
      <c r="L10" s="51">
        <f>L11+L14</f>
        <v>323381.38</v>
      </c>
      <c r="M10" s="51">
        <f>M11+M14</f>
        <v>335680.88</v>
      </c>
    </row>
    <row r="11" spans="1:13" ht="13.5">
      <c r="A11" s="68">
        <v>3</v>
      </c>
      <c r="B11" s="48" t="s">
        <v>50</v>
      </c>
      <c r="C11" s="48" t="s">
        <v>52</v>
      </c>
      <c r="D11" s="48" t="s">
        <v>53</v>
      </c>
      <c r="E11" s="48" t="s">
        <v>53</v>
      </c>
      <c r="F11" s="48" t="s">
        <v>50</v>
      </c>
      <c r="G11" s="48" t="s">
        <v>49</v>
      </c>
      <c r="H11" s="48" t="s">
        <v>51</v>
      </c>
      <c r="I11" s="48" t="s">
        <v>55</v>
      </c>
      <c r="J11" s="58" t="s">
        <v>102</v>
      </c>
      <c r="K11" s="51">
        <f aca="true" t="shared" si="0" ref="K11:M12">K12</f>
        <v>141087.62999999998</v>
      </c>
      <c r="L11" s="51">
        <f t="shared" si="0"/>
        <v>146645.72</v>
      </c>
      <c r="M11" s="51">
        <f t="shared" si="0"/>
        <v>153201.99</v>
      </c>
    </row>
    <row r="12" spans="1:13" ht="27">
      <c r="A12" s="68">
        <v>4</v>
      </c>
      <c r="B12" s="48" t="s">
        <v>50</v>
      </c>
      <c r="C12" s="48" t="s">
        <v>52</v>
      </c>
      <c r="D12" s="48" t="s">
        <v>53</v>
      </c>
      <c r="E12" s="48" t="s">
        <v>53</v>
      </c>
      <c r="F12" s="48" t="s">
        <v>54</v>
      </c>
      <c r="G12" s="48" t="s">
        <v>49</v>
      </c>
      <c r="H12" s="48" t="s">
        <v>51</v>
      </c>
      <c r="I12" s="48" t="s">
        <v>55</v>
      </c>
      <c r="J12" s="58" t="s">
        <v>103</v>
      </c>
      <c r="K12" s="51">
        <f t="shared" si="0"/>
        <v>141087.62999999998</v>
      </c>
      <c r="L12" s="51">
        <f t="shared" si="0"/>
        <v>146645.72</v>
      </c>
      <c r="M12" s="51">
        <f t="shared" si="0"/>
        <v>153201.99</v>
      </c>
    </row>
    <row r="13" spans="1:13" ht="13.5">
      <c r="A13" s="68">
        <v>5</v>
      </c>
      <c r="B13" s="48" t="s">
        <v>76</v>
      </c>
      <c r="C13" s="48" t="s">
        <v>52</v>
      </c>
      <c r="D13" s="48" t="s">
        <v>53</v>
      </c>
      <c r="E13" s="48" t="s">
        <v>53</v>
      </c>
      <c r="F13" s="48" t="s">
        <v>56</v>
      </c>
      <c r="G13" s="48" t="s">
        <v>57</v>
      </c>
      <c r="H13" s="48" t="s">
        <v>51</v>
      </c>
      <c r="I13" s="48" t="s">
        <v>55</v>
      </c>
      <c r="J13" s="58" t="s">
        <v>209</v>
      </c>
      <c r="K13" s="50">
        <f>128184.8+12000+814.31-1.48+90</f>
        <v>141087.62999999998</v>
      </c>
      <c r="L13" s="50">
        <f>145792.2+855-1.48</f>
        <v>146645.72</v>
      </c>
      <c r="M13" s="50">
        <f>153081.8+121.67-1.48</f>
        <v>153201.99</v>
      </c>
    </row>
    <row r="14" spans="1:13" ht="13.5">
      <c r="A14" s="68">
        <v>6</v>
      </c>
      <c r="B14" s="48" t="s">
        <v>77</v>
      </c>
      <c r="C14" s="48" t="s">
        <v>52</v>
      </c>
      <c r="D14" s="48" t="s">
        <v>53</v>
      </c>
      <c r="E14" s="48" t="s">
        <v>57</v>
      </c>
      <c r="F14" s="48" t="s">
        <v>50</v>
      </c>
      <c r="G14" s="48" t="s">
        <v>53</v>
      </c>
      <c r="H14" s="48" t="s">
        <v>51</v>
      </c>
      <c r="I14" s="48" t="s">
        <v>55</v>
      </c>
      <c r="J14" s="58" t="s">
        <v>105</v>
      </c>
      <c r="K14" s="50">
        <f>K16+K17+K18+K19</f>
        <v>167102.00000000003</v>
      </c>
      <c r="L14" s="50">
        <f>L16+L17+L18+L19</f>
        <v>176735.66</v>
      </c>
      <c r="M14" s="50">
        <f>M16+M17+M18+M19</f>
        <v>182478.89</v>
      </c>
    </row>
    <row r="15" spans="1:13" ht="27">
      <c r="A15" s="68">
        <v>7</v>
      </c>
      <c r="B15" s="48" t="s">
        <v>50</v>
      </c>
      <c r="C15" s="48" t="s">
        <v>52</v>
      </c>
      <c r="D15" s="48" t="s">
        <v>53</v>
      </c>
      <c r="E15" s="48" t="s">
        <v>57</v>
      </c>
      <c r="F15" s="48" t="s">
        <v>54</v>
      </c>
      <c r="G15" s="48" t="s">
        <v>53</v>
      </c>
      <c r="H15" s="48" t="s">
        <v>51</v>
      </c>
      <c r="I15" s="48" t="s">
        <v>55</v>
      </c>
      <c r="J15" s="58" t="s">
        <v>210</v>
      </c>
      <c r="K15" s="51">
        <f>K16</f>
        <v>166744.97</v>
      </c>
      <c r="L15" s="51">
        <f>L16</f>
        <v>176361.85</v>
      </c>
      <c r="M15" s="51">
        <f>M16</f>
        <v>182089.01</v>
      </c>
    </row>
    <row r="16" spans="1:13" ht="41.25">
      <c r="A16" s="68">
        <v>8</v>
      </c>
      <c r="B16" s="48" t="s">
        <v>78</v>
      </c>
      <c r="C16" s="48" t="s">
        <v>52</v>
      </c>
      <c r="D16" s="48" t="s">
        <v>53</v>
      </c>
      <c r="E16" s="48" t="s">
        <v>57</v>
      </c>
      <c r="F16" s="48" t="s">
        <v>54</v>
      </c>
      <c r="G16" s="48" t="s">
        <v>53</v>
      </c>
      <c r="H16" s="48" t="s">
        <v>51</v>
      </c>
      <c r="I16" s="48" t="s">
        <v>55</v>
      </c>
      <c r="J16" s="59" t="s">
        <v>95</v>
      </c>
      <c r="K16" s="51">
        <f>166744.97</f>
        <v>166744.97</v>
      </c>
      <c r="L16" s="51">
        <f>174581.98+1779.87</f>
        <v>176361.85</v>
      </c>
      <c r="M16" s="51">
        <v>182089.01</v>
      </c>
    </row>
    <row r="17" spans="1:13" ht="69">
      <c r="A17" s="68">
        <v>9</v>
      </c>
      <c r="B17" s="48" t="s">
        <v>78</v>
      </c>
      <c r="C17" s="48" t="s">
        <v>52</v>
      </c>
      <c r="D17" s="48" t="s">
        <v>53</v>
      </c>
      <c r="E17" s="48" t="s">
        <v>57</v>
      </c>
      <c r="F17" s="48" t="s">
        <v>58</v>
      </c>
      <c r="G17" s="48" t="s">
        <v>53</v>
      </c>
      <c r="H17" s="48" t="s">
        <v>51</v>
      </c>
      <c r="I17" s="48" t="s">
        <v>55</v>
      </c>
      <c r="J17" s="59" t="s">
        <v>287</v>
      </c>
      <c r="K17" s="50">
        <v>113.26</v>
      </c>
      <c r="L17" s="50">
        <v>118.58</v>
      </c>
      <c r="M17" s="50">
        <v>123.68</v>
      </c>
    </row>
    <row r="18" spans="1:13" ht="27">
      <c r="A18" s="68">
        <v>10</v>
      </c>
      <c r="B18" s="48" t="s">
        <v>78</v>
      </c>
      <c r="C18" s="48" t="s">
        <v>52</v>
      </c>
      <c r="D18" s="48" t="s">
        <v>53</v>
      </c>
      <c r="E18" s="48" t="s">
        <v>57</v>
      </c>
      <c r="F18" s="48" t="s">
        <v>59</v>
      </c>
      <c r="G18" s="48" t="s">
        <v>53</v>
      </c>
      <c r="H18" s="48" t="s">
        <v>51</v>
      </c>
      <c r="I18" s="48" t="s">
        <v>55</v>
      </c>
      <c r="J18" s="59" t="s">
        <v>96</v>
      </c>
      <c r="K18" s="50">
        <v>133.98</v>
      </c>
      <c r="L18" s="50">
        <v>140.28</v>
      </c>
      <c r="M18" s="50">
        <v>146.31</v>
      </c>
    </row>
    <row r="19" spans="1:13" ht="54.75">
      <c r="A19" s="68">
        <v>11</v>
      </c>
      <c r="B19" s="48" t="s">
        <v>78</v>
      </c>
      <c r="C19" s="48" t="s">
        <v>52</v>
      </c>
      <c r="D19" s="48" t="s">
        <v>53</v>
      </c>
      <c r="E19" s="48" t="s">
        <v>57</v>
      </c>
      <c r="F19" s="48" t="s">
        <v>68</v>
      </c>
      <c r="G19" s="48" t="s">
        <v>53</v>
      </c>
      <c r="H19" s="48" t="s">
        <v>51</v>
      </c>
      <c r="I19" s="48" t="s">
        <v>55</v>
      </c>
      <c r="J19" s="60" t="s">
        <v>330</v>
      </c>
      <c r="K19" s="50">
        <v>109.79</v>
      </c>
      <c r="L19" s="50">
        <v>114.95</v>
      </c>
      <c r="M19" s="50">
        <v>119.89</v>
      </c>
    </row>
    <row r="20" spans="1:13" ht="27">
      <c r="A20" s="68">
        <v>12</v>
      </c>
      <c r="B20" s="48" t="s">
        <v>50</v>
      </c>
      <c r="C20" s="48" t="s">
        <v>52</v>
      </c>
      <c r="D20" s="48" t="s">
        <v>62</v>
      </c>
      <c r="E20" s="48" t="s">
        <v>49</v>
      </c>
      <c r="F20" s="48" t="s">
        <v>50</v>
      </c>
      <c r="G20" s="48" t="s">
        <v>49</v>
      </c>
      <c r="H20" s="48" t="s">
        <v>51</v>
      </c>
      <c r="I20" s="48" t="s">
        <v>50</v>
      </c>
      <c r="J20" s="69" t="s">
        <v>305</v>
      </c>
      <c r="K20" s="50">
        <f>K21</f>
        <v>326</v>
      </c>
      <c r="L20" s="50">
        <f>L21</f>
        <v>363.7</v>
      </c>
      <c r="M20" s="50">
        <f>M21</f>
        <v>372.7</v>
      </c>
    </row>
    <row r="21" spans="1:13" ht="18.75" customHeight="1">
      <c r="A21" s="68">
        <v>13</v>
      </c>
      <c r="B21" s="48" t="s">
        <v>50</v>
      </c>
      <c r="C21" s="48" t="s">
        <v>52</v>
      </c>
      <c r="D21" s="48" t="s">
        <v>62</v>
      </c>
      <c r="E21" s="48" t="s">
        <v>57</v>
      </c>
      <c r="F21" s="48" t="s">
        <v>50</v>
      </c>
      <c r="G21" s="48" t="s">
        <v>53</v>
      </c>
      <c r="H21" s="48" t="s">
        <v>51</v>
      </c>
      <c r="I21" s="48" t="s">
        <v>55</v>
      </c>
      <c r="J21" s="59" t="s">
        <v>306</v>
      </c>
      <c r="K21" s="50">
        <f>K22+K23+K24+K25</f>
        <v>326</v>
      </c>
      <c r="L21" s="50">
        <f>L22+L23+L24+L25</f>
        <v>363.7</v>
      </c>
      <c r="M21" s="50">
        <f>M22+M23+M24+M25</f>
        <v>372.7</v>
      </c>
    </row>
    <row r="22" spans="1:13" ht="27">
      <c r="A22" s="68">
        <v>14</v>
      </c>
      <c r="B22" s="48" t="s">
        <v>401</v>
      </c>
      <c r="C22" s="48" t="s">
        <v>52</v>
      </c>
      <c r="D22" s="48" t="s">
        <v>62</v>
      </c>
      <c r="E22" s="48" t="s">
        <v>57</v>
      </c>
      <c r="F22" s="48" t="s">
        <v>307</v>
      </c>
      <c r="G22" s="48" t="s">
        <v>53</v>
      </c>
      <c r="H22" s="48" t="s">
        <v>51</v>
      </c>
      <c r="I22" s="48" t="s">
        <v>55</v>
      </c>
      <c r="J22" s="59" t="s">
        <v>308</v>
      </c>
      <c r="K22" s="51">
        <v>121.1</v>
      </c>
      <c r="L22" s="51">
        <v>135.1</v>
      </c>
      <c r="M22" s="51">
        <v>140.6</v>
      </c>
    </row>
    <row r="23" spans="1:13" ht="41.25">
      <c r="A23" s="68">
        <v>15</v>
      </c>
      <c r="B23" s="48" t="s">
        <v>401</v>
      </c>
      <c r="C23" s="48" t="s">
        <v>52</v>
      </c>
      <c r="D23" s="48" t="s">
        <v>62</v>
      </c>
      <c r="E23" s="48" t="s">
        <v>57</v>
      </c>
      <c r="F23" s="48" t="s">
        <v>309</v>
      </c>
      <c r="G23" s="48" t="s">
        <v>53</v>
      </c>
      <c r="H23" s="48" t="s">
        <v>51</v>
      </c>
      <c r="I23" s="48" t="s">
        <v>55</v>
      </c>
      <c r="J23" s="59" t="s">
        <v>310</v>
      </c>
      <c r="K23" s="51">
        <v>0.9</v>
      </c>
      <c r="L23" s="51">
        <v>0.9</v>
      </c>
      <c r="M23" s="51">
        <v>0.9</v>
      </c>
    </row>
    <row r="24" spans="1:13" ht="27">
      <c r="A24" s="68">
        <v>16</v>
      </c>
      <c r="B24" s="48" t="s">
        <v>401</v>
      </c>
      <c r="C24" s="48" t="s">
        <v>52</v>
      </c>
      <c r="D24" s="48" t="s">
        <v>62</v>
      </c>
      <c r="E24" s="48" t="s">
        <v>57</v>
      </c>
      <c r="F24" s="48" t="s">
        <v>311</v>
      </c>
      <c r="G24" s="48" t="s">
        <v>53</v>
      </c>
      <c r="H24" s="48" t="s">
        <v>51</v>
      </c>
      <c r="I24" s="48" t="s">
        <v>55</v>
      </c>
      <c r="J24" s="59" t="s">
        <v>312</v>
      </c>
      <c r="K24" s="51">
        <v>222.8</v>
      </c>
      <c r="L24" s="51">
        <v>246.4</v>
      </c>
      <c r="M24" s="51">
        <v>255.7</v>
      </c>
    </row>
    <row r="25" spans="1:13" ht="27">
      <c r="A25" s="68">
        <v>17</v>
      </c>
      <c r="B25" s="48" t="s">
        <v>401</v>
      </c>
      <c r="C25" s="48" t="s">
        <v>52</v>
      </c>
      <c r="D25" s="48" t="s">
        <v>62</v>
      </c>
      <c r="E25" s="48" t="s">
        <v>57</v>
      </c>
      <c r="F25" s="48" t="s">
        <v>313</v>
      </c>
      <c r="G25" s="48" t="s">
        <v>53</v>
      </c>
      <c r="H25" s="48" t="s">
        <v>51</v>
      </c>
      <c r="I25" s="48" t="s">
        <v>55</v>
      </c>
      <c r="J25" s="59" t="s">
        <v>314</v>
      </c>
      <c r="K25" s="51">
        <v>-18.8</v>
      </c>
      <c r="L25" s="51">
        <v>-18.7</v>
      </c>
      <c r="M25" s="51">
        <v>-24.5</v>
      </c>
    </row>
    <row r="26" spans="1:13" ht="13.5">
      <c r="A26" s="68">
        <v>18</v>
      </c>
      <c r="B26" s="48" t="s">
        <v>50</v>
      </c>
      <c r="C26" s="48" t="s">
        <v>52</v>
      </c>
      <c r="D26" s="48" t="s">
        <v>60</v>
      </c>
      <c r="E26" s="48" t="s">
        <v>49</v>
      </c>
      <c r="F26" s="48" t="s">
        <v>50</v>
      </c>
      <c r="G26" s="48" t="s">
        <v>49</v>
      </c>
      <c r="H26" s="48" t="s">
        <v>51</v>
      </c>
      <c r="I26" s="48" t="s">
        <v>50</v>
      </c>
      <c r="J26" s="58" t="s">
        <v>172</v>
      </c>
      <c r="K26" s="50">
        <f>K27+K28+K29</f>
        <v>8656.1</v>
      </c>
      <c r="L26" s="51">
        <f>L27+L28+L29</f>
        <v>8661.32</v>
      </c>
      <c r="M26" s="51">
        <f>M27+M28+M29</f>
        <v>9807.51</v>
      </c>
    </row>
    <row r="27" spans="1:13" ht="13.5">
      <c r="A27" s="68">
        <v>19</v>
      </c>
      <c r="B27" s="48" t="s">
        <v>78</v>
      </c>
      <c r="C27" s="48" t="s">
        <v>52</v>
      </c>
      <c r="D27" s="48" t="s">
        <v>60</v>
      </c>
      <c r="E27" s="48" t="s">
        <v>57</v>
      </c>
      <c r="F27" s="48" t="s">
        <v>54</v>
      </c>
      <c r="G27" s="48" t="s">
        <v>57</v>
      </c>
      <c r="H27" s="48" t="s">
        <v>51</v>
      </c>
      <c r="I27" s="48" t="s">
        <v>55</v>
      </c>
      <c r="J27" s="58" t="s">
        <v>173</v>
      </c>
      <c r="K27" s="51">
        <v>7022.2</v>
      </c>
      <c r="L27" s="51">
        <v>6950.63</v>
      </c>
      <c r="M27" s="51">
        <v>7949.86</v>
      </c>
    </row>
    <row r="28" spans="1:13" ht="13.5">
      <c r="A28" s="68">
        <v>20</v>
      </c>
      <c r="B28" s="48" t="s">
        <v>78</v>
      </c>
      <c r="C28" s="48" t="s">
        <v>52</v>
      </c>
      <c r="D28" s="48" t="s">
        <v>60</v>
      </c>
      <c r="E28" s="48" t="s">
        <v>62</v>
      </c>
      <c r="F28" s="48" t="s">
        <v>54</v>
      </c>
      <c r="G28" s="48" t="s">
        <v>53</v>
      </c>
      <c r="H28" s="48" t="s">
        <v>51</v>
      </c>
      <c r="I28" s="48" t="s">
        <v>55</v>
      </c>
      <c r="J28" s="58" t="s">
        <v>247</v>
      </c>
      <c r="K28" s="51">
        <v>6.6</v>
      </c>
      <c r="L28" s="51">
        <v>6.91</v>
      </c>
      <c r="M28" s="51">
        <v>7.21</v>
      </c>
    </row>
    <row r="29" spans="1:13" ht="27">
      <c r="A29" s="68">
        <v>21</v>
      </c>
      <c r="B29" s="48" t="s">
        <v>78</v>
      </c>
      <c r="C29" s="48" t="s">
        <v>52</v>
      </c>
      <c r="D29" s="48" t="s">
        <v>60</v>
      </c>
      <c r="E29" s="48" t="s">
        <v>63</v>
      </c>
      <c r="F29" s="48" t="s">
        <v>58</v>
      </c>
      <c r="G29" s="48" t="s">
        <v>57</v>
      </c>
      <c r="H29" s="48" t="s">
        <v>51</v>
      </c>
      <c r="I29" s="48" t="s">
        <v>55</v>
      </c>
      <c r="J29" s="58" t="s">
        <v>315</v>
      </c>
      <c r="K29" s="51">
        <v>1627.3</v>
      </c>
      <c r="L29" s="51">
        <v>1703.78</v>
      </c>
      <c r="M29" s="51">
        <v>1850.44</v>
      </c>
    </row>
    <row r="30" spans="1:13" ht="13.5">
      <c r="A30" s="68">
        <v>22</v>
      </c>
      <c r="B30" s="48" t="s">
        <v>77</v>
      </c>
      <c r="C30" s="48" t="s">
        <v>52</v>
      </c>
      <c r="D30" s="48" t="s">
        <v>61</v>
      </c>
      <c r="E30" s="48" t="s">
        <v>49</v>
      </c>
      <c r="F30" s="48" t="s">
        <v>50</v>
      </c>
      <c r="G30" s="48" t="s">
        <v>49</v>
      </c>
      <c r="H30" s="48" t="s">
        <v>51</v>
      </c>
      <c r="I30" s="48" t="s">
        <v>50</v>
      </c>
      <c r="J30" s="58" t="s">
        <v>110</v>
      </c>
      <c r="K30" s="50">
        <f aca="true" t="shared" si="1" ref="K30:M31">K31</f>
        <v>1462.9</v>
      </c>
      <c r="L30" s="50">
        <f t="shared" si="1"/>
        <v>1538.71</v>
      </c>
      <c r="M30" s="50">
        <f t="shared" si="1"/>
        <v>1611.32</v>
      </c>
    </row>
    <row r="31" spans="1:13" ht="27">
      <c r="A31" s="68">
        <v>23</v>
      </c>
      <c r="B31" s="48" t="s">
        <v>50</v>
      </c>
      <c r="C31" s="48" t="s">
        <v>52</v>
      </c>
      <c r="D31" s="48" t="s">
        <v>61</v>
      </c>
      <c r="E31" s="48" t="s">
        <v>62</v>
      </c>
      <c r="F31" s="48" t="s">
        <v>50</v>
      </c>
      <c r="G31" s="48" t="s">
        <v>53</v>
      </c>
      <c r="H31" s="48" t="s">
        <v>51</v>
      </c>
      <c r="I31" s="48" t="s">
        <v>55</v>
      </c>
      <c r="J31" s="58" t="s">
        <v>83</v>
      </c>
      <c r="K31" s="51">
        <f t="shared" si="1"/>
        <v>1462.9</v>
      </c>
      <c r="L31" s="51">
        <f t="shared" si="1"/>
        <v>1538.71</v>
      </c>
      <c r="M31" s="51">
        <f t="shared" si="1"/>
        <v>1611.32</v>
      </c>
    </row>
    <row r="32" spans="1:13" ht="41.25">
      <c r="A32" s="68">
        <v>24</v>
      </c>
      <c r="B32" s="48" t="s">
        <v>76</v>
      </c>
      <c r="C32" s="48" t="s">
        <v>52</v>
      </c>
      <c r="D32" s="48" t="s">
        <v>61</v>
      </c>
      <c r="E32" s="48" t="s">
        <v>62</v>
      </c>
      <c r="F32" s="48" t="s">
        <v>54</v>
      </c>
      <c r="G32" s="48" t="s">
        <v>53</v>
      </c>
      <c r="H32" s="48" t="s">
        <v>51</v>
      </c>
      <c r="I32" s="48" t="s">
        <v>55</v>
      </c>
      <c r="J32" s="58" t="s">
        <v>283</v>
      </c>
      <c r="K32" s="51">
        <f>1612.9-150</f>
        <v>1462.9</v>
      </c>
      <c r="L32" s="51">
        <f>1688.71-150</f>
        <v>1538.71</v>
      </c>
      <c r="M32" s="51">
        <f>1761.32-150</f>
        <v>1611.32</v>
      </c>
    </row>
    <row r="33" spans="1:13" ht="27">
      <c r="A33" s="68">
        <v>25</v>
      </c>
      <c r="B33" s="48" t="s">
        <v>77</v>
      </c>
      <c r="C33" s="48" t="s">
        <v>52</v>
      </c>
      <c r="D33" s="48" t="s">
        <v>66</v>
      </c>
      <c r="E33" s="48" t="s">
        <v>49</v>
      </c>
      <c r="F33" s="48" t="s">
        <v>50</v>
      </c>
      <c r="G33" s="48" t="s">
        <v>49</v>
      </c>
      <c r="H33" s="48" t="s">
        <v>51</v>
      </c>
      <c r="I33" s="48" t="s">
        <v>50</v>
      </c>
      <c r="J33" s="54" t="s">
        <v>115</v>
      </c>
      <c r="K33" s="51">
        <f>K34</f>
        <v>31977.8</v>
      </c>
      <c r="L33" s="51">
        <f>L34</f>
        <v>31977.8</v>
      </c>
      <c r="M33" s="51">
        <f>M34</f>
        <v>32791.59</v>
      </c>
    </row>
    <row r="34" spans="1:13" ht="54.75">
      <c r="A34" s="68">
        <v>26</v>
      </c>
      <c r="B34" s="48" t="s">
        <v>77</v>
      </c>
      <c r="C34" s="48" t="s">
        <v>52</v>
      </c>
      <c r="D34" s="48" t="s">
        <v>66</v>
      </c>
      <c r="E34" s="48" t="s">
        <v>60</v>
      </c>
      <c r="F34" s="48" t="s">
        <v>50</v>
      </c>
      <c r="G34" s="48" t="s">
        <v>49</v>
      </c>
      <c r="H34" s="48" t="s">
        <v>51</v>
      </c>
      <c r="I34" s="48" t="s">
        <v>67</v>
      </c>
      <c r="J34" s="58" t="s">
        <v>340</v>
      </c>
      <c r="K34" s="51">
        <f>K35+K48</f>
        <v>31977.8</v>
      </c>
      <c r="L34" s="51">
        <f>L35+L48</f>
        <v>31977.8</v>
      </c>
      <c r="M34" s="51">
        <f>M35+M48</f>
        <v>32791.59</v>
      </c>
    </row>
    <row r="35" spans="1:13" ht="27">
      <c r="A35" s="68">
        <v>27</v>
      </c>
      <c r="B35" s="48" t="s">
        <v>77</v>
      </c>
      <c r="C35" s="48" t="s">
        <v>52</v>
      </c>
      <c r="D35" s="48" t="s">
        <v>66</v>
      </c>
      <c r="E35" s="48" t="s">
        <v>60</v>
      </c>
      <c r="F35" s="48" t="s">
        <v>54</v>
      </c>
      <c r="G35" s="48" t="s">
        <v>49</v>
      </c>
      <c r="H35" s="48" t="s">
        <v>51</v>
      </c>
      <c r="I35" s="48" t="s">
        <v>67</v>
      </c>
      <c r="J35" s="58" t="s">
        <v>89</v>
      </c>
      <c r="K35" s="50">
        <f>K36+K38+K39+K40+K41+K42+K43+K44+K46+K47+K45+K37</f>
        <v>18924.76</v>
      </c>
      <c r="L35" s="50">
        <f>L36+L38+L39+L40+L41+L42+L43+L44+L46+L47+L45+L37</f>
        <v>18924.76</v>
      </c>
      <c r="M35" s="50">
        <f>M36+M38+M39+M40+M41+M42+M43+M44+M46+M47+M45+M37</f>
        <v>19738.549999999992</v>
      </c>
    </row>
    <row r="36" spans="1:13" ht="41.25">
      <c r="A36" s="68">
        <v>28</v>
      </c>
      <c r="B36" s="48" t="s">
        <v>316</v>
      </c>
      <c r="C36" s="48" t="s">
        <v>52</v>
      </c>
      <c r="D36" s="48" t="s">
        <v>66</v>
      </c>
      <c r="E36" s="48" t="s">
        <v>60</v>
      </c>
      <c r="F36" s="48" t="s">
        <v>93</v>
      </c>
      <c r="G36" s="48" t="s">
        <v>60</v>
      </c>
      <c r="H36" s="48" t="s">
        <v>51</v>
      </c>
      <c r="I36" s="48" t="s">
        <v>67</v>
      </c>
      <c r="J36" s="58" t="s">
        <v>90</v>
      </c>
      <c r="K36" s="51">
        <v>3598.06</v>
      </c>
      <c r="L36" s="51">
        <v>3598.06</v>
      </c>
      <c r="M36" s="51">
        <v>3752.79</v>
      </c>
    </row>
    <row r="37" spans="1:13" ht="60.75" customHeight="1">
      <c r="A37" s="68">
        <v>29</v>
      </c>
      <c r="B37" s="48" t="s">
        <v>316</v>
      </c>
      <c r="C37" s="48" t="s">
        <v>52</v>
      </c>
      <c r="D37" s="48" t="s">
        <v>66</v>
      </c>
      <c r="E37" s="48" t="s">
        <v>60</v>
      </c>
      <c r="F37" s="48" t="s">
        <v>93</v>
      </c>
      <c r="G37" s="48" t="s">
        <v>60</v>
      </c>
      <c r="H37" s="48" t="s">
        <v>413</v>
      </c>
      <c r="I37" s="48" t="s">
        <v>67</v>
      </c>
      <c r="J37" s="58" t="s">
        <v>443</v>
      </c>
      <c r="K37" s="51">
        <v>0.25</v>
      </c>
      <c r="L37" s="51">
        <v>0.25</v>
      </c>
      <c r="M37" s="51">
        <v>0.26</v>
      </c>
    </row>
    <row r="38" spans="1:13" ht="64.5" customHeight="1">
      <c r="A38" s="68">
        <v>30</v>
      </c>
      <c r="B38" s="48" t="s">
        <v>316</v>
      </c>
      <c r="C38" s="48" t="s">
        <v>52</v>
      </c>
      <c r="D38" s="48" t="s">
        <v>66</v>
      </c>
      <c r="E38" s="48" t="s">
        <v>60</v>
      </c>
      <c r="F38" s="48" t="s">
        <v>93</v>
      </c>
      <c r="G38" s="48" t="s">
        <v>60</v>
      </c>
      <c r="H38" s="48" t="s">
        <v>414</v>
      </c>
      <c r="I38" s="48" t="s">
        <v>67</v>
      </c>
      <c r="J38" s="58" t="s">
        <v>444</v>
      </c>
      <c r="K38" s="51">
        <v>365.69</v>
      </c>
      <c r="L38" s="51">
        <v>365.69</v>
      </c>
      <c r="M38" s="51">
        <v>381.42</v>
      </c>
    </row>
    <row r="39" spans="1:13" ht="62.25" customHeight="1">
      <c r="A39" s="68">
        <v>31</v>
      </c>
      <c r="B39" s="48" t="s">
        <v>316</v>
      </c>
      <c r="C39" s="48" t="s">
        <v>52</v>
      </c>
      <c r="D39" s="48" t="s">
        <v>66</v>
      </c>
      <c r="E39" s="48" t="s">
        <v>60</v>
      </c>
      <c r="F39" s="48" t="s">
        <v>93</v>
      </c>
      <c r="G39" s="48" t="s">
        <v>60</v>
      </c>
      <c r="H39" s="48" t="s">
        <v>415</v>
      </c>
      <c r="I39" s="48" t="s">
        <v>67</v>
      </c>
      <c r="J39" s="58" t="s">
        <v>445</v>
      </c>
      <c r="K39" s="51">
        <v>19.25</v>
      </c>
      <c r="L39" s="51">
        <v>19.25</v>
      </c>
      <c r="M39" s="51">
        <v>20.07</v>
      </c>
    </row>
    <row r="40" spans="1:13" ht="63" customHeight="1">
      <c r="A40" s="68">
        <v>32</v>
      </c>
      <c r="B40" s="48" t="s">
        <v>316</v>
      </c>
      <c r="C40" s="48" t="s">
        <v>52</v>
      </c>
      <c r="D40" s="48" t="s">
        <v>66</v>
      </c>
      <c r="E40" s="48" t="s">
        <v>60</v>
      </c>
      <c r="F40" s="48" t="s">
        <v>93</v>
      </c>
      <c r="G40" s="48" t="s">
        <v>60</v>
      </c>
      <c r="H40" s="48" t="s">
        <v>416</v>
      </c>
      <c r="I40" s="48" t="s">
        <v>67</v>
      </c>
      <c r="J40" s="58" t="s">
        <v>446</v>
      </c>
      <c r="K40" s="51">
        <v>4537.96</v>
      </c>
      <c r="L40" s="51">
        <v>4537.96</v>
      </c>
      <c r="M40" s="51">
        <v>4733.09</v>
      </c>
    </row>
    <row r="41" spans="1:13" ht="54.75">
      <c r="A41" s="68">
        <v>33</v>
      </c>
      <c r="B41" s="48" t="s">
        <v>316</v>
      </c>
      <c r="C41" s="48" t="s">
        <v>52</v>
      </c>
      <c r="D41" s="48" t="s">
        <v>66</v>
      </c>
      <c r="E41" s="48" t="s">
        <v>60</v>
      </c>
      <c r="F41" s="48" t="s">
        <v>93</v>
      </c>
      <c r="G41" s="48" t="s">
        <v>60</v>
      </c>
      <c r="H41" s="48" t="s">
        <v>417</v>
      </c>
      <c r="I41" s="48" t="s">
        <v>67</v>
      </c>
      <c r="J41" s="58" t="s">
        <v>418</v>
      </c>
      <c r="K41" s="51">
        <v>494.29</v>
      </c>
      <c r="L41" s="51">
        <v>494.29</v>
      </c>
      <c r="M41" s="51">
        <v>515.55</v>
      </c>
    </row>
    <row r="42" spans="1:13" ht="54.75">
      <c r="A42" s="68">
        <v>34</v>
      </c>
      <c r="B42" s="48" t="s">
        <v>316</v>
      </c>
      <c r="C42" s="48" t="s">
        <v>52</v>
      </c>
      <c r="D42" s="48" t="s">
        <v>66</v>
      </c>
      <c r="E42" s="48" t="s">
        <v>60</v>
      </c>
      <c r="F42" s="48" t="s">
        <v>93</v>
      </c>
      <c r="G42" s="48" t="s">
        <v>60</v>
      </c>
      <c r="H42" s="48" t="s">
        <v>419</v>
      </c>
      <c r="I42" s="48" t="s">
        <v>67</v>
      </c>
      <c r="J42" s="58" t="s">
        <v>420</v>
      </c>
      <c r="K42" s="51">
        <v>30.01</v>
      </c>
      <c r="L42" s="51">
        <v>30.01</v>
      </c>
      <c r="M42" s="51">
        <v>31.3</v>
      </c>
    </row>
    <row r="43" spans="1:13" ht="60.75" customHeight="1">
      <c r="A43" s="68">
        <v>35</v>
      </c>
      <c r="B43" s="48" t="s">
        <v>316</v>
      </c>
      <c r="C43" s="48" t="s">
        <v>52</v>
      </c>
      <c r="D43" s="48" t="s">
        <v>66</v>
      </c>
      <c r="E43" s="48" t="s">
        <v>60</v>
      </c>
      <c r="F43" s="48" t="s">
        <v>93</v>
      </c>
      <c r="G43" s="48" t="s">
        <v>60</v>
      </c>
      <c r="H43" s="48" t="s">
        <v>421</v>
      </c>
      <c r="I43" s="48" t="s">
        <v>67</v>
      </c>
      <c r="J43" s="58" t="s">
        <v>447</v>
      </c>
      <c r="K43" s="51">
        <v>45.13</v>
      </c>
      <c r="L43" s="51">
        <v>45.13</v>
      </c>
      <c r="M43" s="51">
        <v>47.07</v>
      </c>
    </row>
    <row r="44" spans="1:13" ht="54.75">
      <c r="A44" s="68">
        <v>36</v>
      </c>
      <c r="B44" s="48" t="s">
        <v>316</v>
      </c>
      <c r="C44" s="48" t="s">
        <v>52</v>
      </c>
      <c r="D44" s="48" t="s">
        <v>66</v>
      </c>
      <c r="E44" s="48" t="s">
        <v>60</v>
      </c>
      <c r="F44" s="48" t="s">
        <v>93</v>
      </c>
      <c r="G44" s="48" t="s">
        <v>60</v>
      </c>
      <c r="H44" s="48" t="s">
        <v>422</v>
      </c>
      <c r="I44" s="48" t="s">
        <v>67</v>
      </c>
      <c r="J44" s="58" t="s">
        <v>448</v>
      </c>
      <c r="K44" s="51">
        <v>304.24</v>
      </c>
      <c r="L44" s="51">
        <v>304.24</v>
      </c>
      <c r="M44" s="51">
        <v>317.32</v>
      </c>
    </row>
    <row r="45" spans="1:13" ht="54.75">
      <c r="A45" s="68">
        <v>37</v>
      </c>
      <c r="B45" s="48" t="s">
        <v>316</v>
      </c>
      <c r="C45" s="48" t="s">
        <v>52</v>
      </c>
      <c r="D45" s="48" t="s">
        <v>66</v>
      </c>
      <c r="E45" s="48" t="s">
        <v>60</v>
      </c>
      <c r="F45" s="48" t="s">
        <v>93</v>
      </c>
      <c r="G45" s="48" t="s">
        <v>60</v>
      </c>
      <c r="H45" s="48" t="s">
        <v>423</v>
      </c>
      <c r="I45" s="48" t="s">
        <v>67</v>
      </c>
      <c r="J45" s="58" t="s">
        <v>424</v>
      </c>
      <c r="K45" s="51">
        <v>29.85</v>
      </c>
      <c r="L45" s="51">
        <v>29.85</v>
      </c>
      <c r="M45" s="51">
        <v>31.14</v>
      </c>
    </row>
    <row r="46" spans="1:13" ht="41.25">
      <c r="A46" s="68">
        <v>38</v>
      </c>
      <c r="B46" s="48" t="s">
        <v>366</v>
      </c>
      <c r="C46" s="48" t="s">
        <v>52</v>
      </c>
      <c r="D46" s="48" t="s">
        <v>66</v>
      </c>
      <c r="E46" s="48" t="s">
        <v>60</v>
      </c>
      <c r="F46" s="48" t="s">
        <v>93</v>
      </c>
      <c r="G46" s="48" t="s">
        <v>367</v>
      </c>
      <c r="H46" s="48" t="s">
        <v>51</v>
      </c>
      <c r="I46" s="48" t="s">
        <v>67</v>
      </c>
      <c r="J46" s="58" t="s">
        <v>394</v>
      </c>
      <c r="K46" s="51">
        <v>5677.57</v>
      </c>
      <c r="L46" s="51">
        <v>5677.57</v>
      </c>
      <c r="M46" s="51">
        <v>5921.71</v>
      </c>
    </row>
    <row r="47" spans="1:13" ht="41.25">
      <c r="A47" s="68">
        <v>39</v>
      </c>
      <c r="B47" s="48" t="s">
        <v>368</v>
      </c>
      <c r="C47" s="48" t="s">
        <v>52</v>
      </c>
      <c r="D47" s="48" t="s">
        <v>66</v>
      </c>
      <c r="E47" s="48" t="s">
        <v>60</v>
      </c>
      <c r="F47" s="48" t="s">
        <v>93</v>
      </c>
      <c r="G47" s="48" t="s">
        <v>367</v>
      </c>
      <c r="H47" s="48" t="s">
        <v>51</v>
      </c>
      <c r="I47" s="48" t="s">
        <v>67</v>
      </c>
      <c r="J47" s="58" t="s">
        <v>394</v>
      </c>
      <c r="K47" s="51">
        <v>3822.46</v>
      </c>
      <c r="L47" s="51">
        <v>3822.46</v>
      </c>
      <c r="M47" s="51">
        <v>3986.83</v>
      </c>
    </row>
    <row r="48" spans="1:13" ht="27">
      <c r="A48" s="68">
        <v>40</v>
      </c>
      <c r="B48" s="48" t="s">
        <v>77</v>
      </c>
      <c r="C48" s="48" t="s">
        <v>52</v>
      </c>
      <c r="D48" s="48" t="s">
        <v>66</v>
      </c>
      <c r="E48" s="48" t="s">
        <v>60</v>
      </c>
      <c r="F48" s="48" t="s">
        <v>369</v>
      </c>
      <c r="G48" s="48" t="s">
        <v>49</v>
      </c>
      <c r="H48" s="48" t="s">
        <v>51</v>
      </c>
      <c r="I48" s="48" t="s">
        <v>67</v>
      </c>
      <c r="J48" s="58" t="s">
        <v>370</v>
      </c>
      <c r="K48" s="51">
        <f>K49</f>
        <v>13053.04</v>
      </c>
      <c r="L48" s="51">
        <f>L49</f>
        <v>13053.04</v>
      </c>
      <c r="M48" s="51">
        <f>M49</f>
        <v>13053.04</v>
      </c>
    </row>
    <row r="49" spans="1:13" ht="27">
      <c r="A49" s="68">
        <v>41</v>
      </c>
      <c r="B49" s="48" t="s">
        <v>316</v>
      </c>
      <c r="C49" s="48" t="s">
        <v>52</v>
      </c>
      <c r="D49" s="48" t="s">
        <v>66</v>
      </c>
      <c r="E49" s="48" t="s">
        <v>60</v>
      </c>
      <c r="F49" s="48" t="s">
        <v>371</v>
      </c>
      <c r="G49" s="48" t="s">
        <v>60</v>
      </c>
      <c r="H49" s="48" t="s">
        <v>51</v>
      </c>
      <c r="I49" s="48" t="s">
        <v>67</v>
      </c>
      <c r="J49" s="58" t="s">
        <v>372</v>
      </c>
      <c r="K49" s="50">
        <v>13053.04</v>
      </c>
      <c r="L49" s="50">
        <v>13053.04</v>
      </c>
      <c r="M49" s="50">
        <v>13053.04</v>
      </c>
    </row>
    <row r="50" spans="1:13" ht="13.5">
      <c r="A50" s="68">
        <v>42</v>
      </c>
      <c r="B50" s="48" t="s">
        <v>77</v>
      </c>
      <c r="C50" s="48" t="s">
        <v>52</v>
      </c>
      <c r="D50" s="48" t="s">
        <v>69</v>
      </c>
      <c r="E50" s="48" t="s">
        <v>49</v>
      </c>
      <c r="F50" s="48" t="s">
        <v>50</v>
      </c>
      <c r="G50" s="48" t="s">
        <v>49</v>
      </c>
      <c r="H50" s="48" t="s">
        <v>51</v>
      </c>
      <c r="I50" s="48" t="s">
        <v>50</v>
      </c>
      <c r="J50" s="58" t="s">
        <v>120</v>
      </c>
      <c r="K50" s="50">
        <f>K51</f>
        <v>3766</v>
      </c>
      <c r="L50" s="50">
        <f>L51</f>
        <v>3930.17</v>
      </c>
      <c r="M50" s="50">
        <f>M51</f>
        <v>4087.43</v>
      </c>
    </row>
    <row r="51" spans="1:13" ht="13.5">
      <c r="A51" s="68">
        <v>43</v>
      </c>
      <c r="B51" s="48" t="s">
        <v>288</v>
      </c>
      <c r="C51" s="48" t="s">
        <v>52</v>
      </c>
      <c r="D51" s="48" t="s">
        <v>69</v>
      </c>
      <c r="E51" s="48" t="s">
        <v>53</v>
      </c>
      <c r="F51" s="48" t="s">
        <v>50</v>
      </c>
      <c r="G51" s="48" t="s">
        <v>53</v>
      </c>
      <c r="H51" s="48" t="s">
        <v>51</v>
      </c>
      <c r="I51" s="48" t="s">
        <v>67</v>
      </c>
      <c r="J51" s="58" t="s">
        <v>121</v>
      </c>
      <c r="K51" s="51">
        <f>K55+K52+K53+K54</f>
        <v>3766</v>
      </c>
      <c r="L51" s="51">
        <f>L55+L52+L53+L54</f>
        <v>3930.17</v>
      </c>
      <c r="M51" s="51">
        <f>M55+M52+M53+M54</f>
        <v>4087.43</v>
      </c>
    </row>
    <row r="52" spans="1:13" ht="13.5">
      <c r="A52" s="68">
        <v>44</v>
      </c>
      <c r="B52" s="48" t="s">
        <v>288</v>
      </c>
      <c r="C52" s="48" t="s">
        <v>52</v>
      </c>
      <c r="D52" s="48" t="s">
        <v>69</v>
      </c>
      <c r="E52" s="48" t="s">
        <v>53</v>
      </c>
      <c r="F52" s="48" t="s">
        <v>54</v>
      </c>
      <c r="G52" s="48" t="s">
        <v>53</v>
      </c>
      <c r="H52" s="48" t="s">
        <v>51</v>
      </c>
      <c r="I52" s="48" t="s">
        <v>67</v>
      </c>
      <c r="J52" s="58" t="s">
        <v>337</v>
      </c>
      <c r="K52" s="51">
        <v>273</v>
      </c>
      <c r="L52" s="51">
        <v>273</v>
      </c>
      <c r="M52" s="51">
        <v>273</v>
      </c>
    </row>
    <row r="53" spans="1:13" ht="13.5">
      <c r="A53" s="68">
        <v>45</v>
      </c>
      <c r="B53" s="48" t="s">
        <v>288</v>
      </c>
      <c r="C53" s="48" t="s">
        <v>52</v>
      </c>
      <c r="D53" s="48" t="s">
        <v>69</v>
      </c>
      <c r="E53" s="48" t="s">
        <v>53</v>
      </c>
      <c r="F53" s="48" t="s">
        <v>58</v>
      </c>
      <c r="G53" s="48" t="s">
        <v>53</v>
      </c>
      <c r="H53" s="48" t="s">
        <v>51</v>
      </c>
      <c r="I53" s="48" t="s">
        <v>67</v>
      </c>
      <c r="J53" s="58" t="s">
        <v>338</v>
      </c>
      <c r="K53" s="51">
        <v>0</v>
      </c>
      <c r="L53" s="51">
        <f>K53*1.047</f>
        <v>0</v>
      </c>
      <c r="M53" s="51">
        <f>L53*1.043</f>
        <v>0</v>
      </c>
    </row>
    <row r="54" spans="1:13" ht="13.5">
      <c r="A54" s="68">
        <v>46</v>
      </c>
      <c r="B54" s="48" t="s">
        <v>288</v>
      </c>
      <c r="C54" s="48" t="s">
        <v>52</v>
      </c>
      <c r="D54" s="48" t="s">
        <v>69</v>
      </c>
      <c r="E54" s="48" t="s">
        <v>53</v>
      </c>
      <c r="F54" s="48" t="s">
        <v>59</v>
      </c>
      <c r="G54" s="48" t="s">
        <v>53</v>
      </c>
      <c r="H54" s="48" t="s">
        <v>51</v>
      </c>
      <c r="I54" s="48" t="s">
        <v>67</v>
      </c>
      <c r="J54" s="58" t="s">
        <v>339</v>
      </c>
      <c r="K54" s="51">
        <v>1232</v>
      </c>
      <c r="L54" s="51">
        <v>1289.9</v>
      </c>
      <c r="M54" s="51">
        <v>1345.37</v>
      </c>
    </row>
    <row r="55" spans="1:13" ht="13.5">
      <c r="A55" s="68">
        <v>47</v>
      </c>
      <c r="B55" s="48" t="s">
        <v>288</v>
      </c>
      <c r="C55" s="48" t="s">
        <v>52</v>
      </c>
      <c r="D55" s="48" t="s">
        <v>69</v>
      </c>
      <c r="E55" s="48" t="s">
        <v>53</v>
      </c>
      <c r="F55" s="48" t="s">
        <v>68</v>
      </c>
      <c r="G55" s="48" t="s">
        <v>53</v>
      </c>
      <c r="H55" s="48" t="s">
        <v>51</v>
      </c>
      <c r="I55" s="48" t="s">
        <v>67</v>
      </c>
      <c r="J55" s="58" t="s">
        <v>94</v>
      </c>
      <c r="K55" s="51">
        <v>2261</v>
      </c>
      <c r="L55" s="51">
        <v>2367.27</v>
      </c>
      <c r="M55" s="51">
        <v>2469.06</v>
      </c>
    </row>
    <row r="56" spans="1:13" ht="13.5">
      <c r="A56" s="68">
        <v>48</v>
      </c>
      <c r="B56" s="48" t="s">
        <v>50</v>
      </c>
      <c r="C56" s="48" t="s">
        <v>52</v>
      </c>
      <c r="D56" s="48" t="s">
        <v>426</v>
      </c>
      <c r="E56" s="48" t="s">
        <v>49</v>
      </c>
      <c r="F56" s="48" t="s">
        <v>50</v>
      </c>
      <c r="G56" s="48" t="s">
        <v>49</v>
      </c>
      <c r="H56" s="48" t="s">
        <v>51</v>
      </c>
      <c r="I56" s="48" t="s">
        <v>50</v>
      </c>
      <c r="J56" s="58" t="s">
        <v>275</v>
      </c>
      <c r="K56" s="51">
        <f>K57+K60</f>
        <v>567.81</v>
      </c>
      <c r="L56" s="51">
        <f>L57+L60</f>
        <v>437.01</v>
      </c>
      <c r="M56" s="51">
        <f>M57+M60</f>
        <v>0</v>
      </c>
    </row>
    <row r="57" spans="1:13" ht="54.75">
      <c r="A57" s="68">
        <v>49</v>
      </c>
      <c r="B57" s="48" t="s">
        <v>50</v>
      </c>
      <c r="C57" s="48" t="s">
        <v>52</v>
      </c>
      <c r="D57" s="48" t="s">
        <v>426</v>
      </c>
      <c r="E57" s="48" t="s">
        <v>57</v>
      </c>
      <c r="F57" s="48" t="s">
        <v>50</v>
      </c>
      <c r="G57" s="48" t="s">
        <v>49</v>
      </c>
      <c r="H57" s="48" t="s">
        <v>51</v>
      </c>
      <c r="I57" s="48" t="s">
        <v>50</v>
      </c>
      <c r="J57" s="62" t="s">
        <v>427</v>
      </c>
      <c r="K57" s="51">
        <f aca="true" t="shared" si="2" ref="K57:M58">K58</f>
        <v>109.81</v>
      </c>
      <c r="L57" s="51">
        <f t="shared" si="2"/>
        <v>437.01</v>
      </c>
      <c r="M57" s="51">
        <f t="shared" si="2"/>
        <v>0</v>
      </c>
    </row>
    <row r="58" spans="1:13" ht="54.75">
      <c r="A58" s="68">
        <v>50</v>
      </c>
      <c r="B58" s="48" t="s">
        <v>50</v>
      </c>
      <c r="C58" s="48" t="s">
        <v>52</v>
      </c>
      <c r="D58" s="48" t="s">
        <v>426</v>
      </c>
      <c r="E58" s="48" t="s">
        <v>57</v>
      </c>
      <c r="F58" s="48" t="s">
        <v>65</v>
      </c>
      <c r="G58" s="48" t="s">
        <v>60</v>
      </c>
      <c r="H58" s="48" t="s">
        <v>51</v>
      </c>
      <c r="I58" s="48" t="s">
        <v>429</v>
      </c>
      <c r="J58" s="62" t="s">
        <v>428</v>
      </c>
      <c r="K58" s="51">
        <f t="shared" si="2"/>
        <v>109.81</v>
      </c>
      <c r="L58" s="51">
        <f t="shared" si="2"/>
        <v>437.01</v>
      </c>
      <c r="M58" s="51">
        <f t="shared" si="2"/>
        <v>0</v>
      </c>
    </row>
    <row r="59" spans="1:13" ht="54.75">
      <c r="A59" s="68">
        <v>51</v>
      </c>
      <c r="B59" s="48" t="s">
        <v>316</v>
      </c>
      <c r="C59" s="48" t="s">
        <v>52</v>
      </c>
      <c r="D59" s="48" t="s">
        <v>426</v>
      </c>
      <c r="E59" s="48" t="s">
        <v>57</v>
      </c>
      <c r="F59" s="48" t="s">
        <v>431</v>
      </c>
      <c r="G59" s="48" t="s">
        <v>60</v>
      </c>
      <c r="H59" s="48" t="s">
        <v>51</v>
      </c>
      <c r="I59" s="48" t="s">
        <v>429</v>
      </c>
      <c r="J59" s="62" t="s">
        <v>430</v>
      </c>
      <c r="K59" s="51">
        <v>109.81</v>
      </c>
      <c r="L59" s="51">
        <v>437.01</v>
      </c>
      <c r="M59" s="51">
        <v>0</v>
      </c>
    </row>
    <row r="60" spans="1:13" ht="27">
      <c r="A60" s="68">
        <v>52</v>
      </c>
      <c r="B60" s="48" t="s">
        <v>50</v>
      </c>
      <c r="C60" s="48" t="s">
        <v>52</v>
      </c>
      <c r="D60" s="48" t="s">
        <v>426</v>
      </c>
      <c r="E60" s="48" t="s">
        <v>433</v>
      </c>
      <c r="F60" s="48" t="s">
        <v>50</v>
      </c>
      <c r="G60" s="48" t="s">
        <v>49</v>
      </c>
      <c r="H60" s="48" t="s">
        <v>51</v>
      </c>
      <c r="I60" s="48" t="s">
        <v>434</v>
      </c>
      <c r="J60" s="62" t="s">
        <v>432</v>
      </c>
      <c r="K60" s="51">
        <f>K61</f>
        <v>458</v>
      </c>
      <c r="L60" s="51">
        <f>L61</f>
        <v>0</v>
      </c>
      <c r="M60" s="51">
        <f>M61</f>
        <v>0</v>
      </c>
    </row>
    <row r="61" spans="1:13" ht="27">
      <c r="A61" s="68">
        <v>53</v>
      </c>
      <c r="B61" s="48" t="s">
        <v>50</v>
      </c>
      <c r="C61" s="48" t="s">
        <v>52</v>
      </c>
      <c r="D61" s="48" t="s">
        <v>426</v>
      </c>
      <c r="E61" s="48" t="s">
        <v>433</v>
      </c>
      <c r="F61" s="48" t="s">
        <v>54</v>
      </c>
      <c r="G61" s="48" t="s">
        <v>49</v>
      </c>
      <c r="H61" s="48" t="s">
        <v>51</v>
      </c>
      <c r="I61" s="48" t="s">
        <v>434</v>
      </c>
      <c r="J61" s="62" t="s">
        <v>435</v>
      </c>
      <c r="K61" s="51">
        <f>K62+K63</f>
        <v>458</v>
      </c>
      <c r="L61" s="51">
        <f>L62+L63</f>
        <v>0</v>
      </c>
      <c r="M61" s="51">
        <f>M62+M63</f>
        <v>0</v>
      </c>
    </row>
    <row r="62" spans="1:13" ht="27">
      <c r="A62" s="68">
        <v>54</v>
      </c>
      <c r="B62" s="48" t="s">
        <v>366</v>
      </c>
      <c r="C62" s="48" t="s">
        <v>52</v>
      </c>
      <c r="D62" s="48" t="s">
        <v>426</v>
      </c>
      <c r="E62" s="48" t="s">
        <v>433</v>
      </c>
      <c r="F62" s="48" t="s">
        <v>93</v>
      </c>
      <c r="G62" s="48" t="s">
        <v>367</v>
      </c>
      <c r="H62" s="48" t="s">
        <v>51</v>
      </c>
      <c r="I62" s="48" t="s">
        <v>434</v>
      </c>
      <c r="J62" s="62" t="s">
        <v>436</v>
      </c>
      <c r="K62" s="51">
        <v>198</v>
      </c>
      <c r="L62" s="51">
        <v>0</v>
      </c>
      <c r="M62" s="51">
        <v>0</v>
      </c>
    </row>
    <row r="63" spans="1:13" ht="27">
      <c r="A63" s="68">
        <v>55</v>
      </c>
      <c r="B63" s="48" t="s">
        <v>368</v>
      </c>
      <c r="C63" s="48" t="s">
        <v>52</v>
      </c>
      <c r="D63" s="48" t="s">
        <v>426</v>
      </c>
      <c r="E63" s="48" t="s">
        <v>433</v>
      </c>
      <c r="F63" s="48" t="s">
        <v>93</v>
      </c>
      <c r="G63" s="48" t="s">
        <v>367</v>
      </c>
      <c r="H63" s="48" t="s">
        <v>51</v>
      </c>
      <c r="I63" s="48" t="s">
        <v>434</v>
      </c>
      <c r="J63" s="62" t="s">
        <v>436</v>
      </c>
      <c r="K63" s="51">
        <v>260</v>
      </c>
      <c r="L63" s="51">
        <v>0</v>
      </c>
      <c r="M63" s="51">
        <v>0</v>
      </c>
    </row>
    <row r="64" spans="1:13" ht="13.5">
      <c r="A64" s="68">
        <v>56</v>
      </c>
      <c r="B64" s="48" t="s">
        <v>77</v>
      </c>
      <c r="C64" s="48" t="s">
        <v>52</v>
      </c>
      <c r="D64" s="48" t="s">
        <v>70</v>
      </c>
      <c r="E64" s="48" t="s">
        <v>49</v>
      </c>
      <c r="F64" s="48" t="s">
        <v>50</v>
      </c>
      <c r="G64" s="48" t="s">
        <v>49</v>
      </c>
      <c r="H64" s="48" t="s">
        <v>51</v>
      </c>
      <c r="I64" s="48" t="s">
        <v>50</v>
      </c>
      <c r="J64" s="58" t="s">
        <v>91</v>
      </c>
      <c r="K64" s="50">
        <f>K68+K77+K70+K73+K65+K76+K69</f>
        <v>4197</v>
      </c>
      <c r="L64" s="50">
        <f>L68+L77+L70+L73+L65+L76+L69</f>
        <v>4380.150999999999</v>
      </c>
      <c r="M64" s="50">
        <f>M68+M77+M70+M73+M65+M76+M69</f>
        <v>4582.012153</v>
      </c>
    </row>
    <row r="65" spans="1:13" ht="41.25">
      <c r="A65" s="68">
        <v>57</v>
      </c>
      <c r="B65" s="48" t="s">
        <v>50</v>
      </c>
      <c r="C65" s="48" t="s">
        <v>52</v>
      </c>
      <c r="D65" s="48" t="s">
        <v>70</v>
      </c>
      <c r="E65" s="48" t="s">
        <v>61</v>
      </c>
      <c r="F65" s="48" t="s">
        <v>50</v>
      </c>
      <c r="G65" s="48" t="s">
        <v>53</v>
      </c>
      <c r="H65" s="48" t="s">
        <v>51</v>
      </c>
      <c r="I65" s="48" t="s">
        <v>64</v>
      </c>
      <c r="J65" s="58" t="s">
        <v>325</v>
      </c>
      <c r="K65" s="51">
        <f>K66+K67</f>
        <v>197</v>
      </c>
      <c r="L65" s="51">
        <f>L66+L67</f>
        <v>206.26</v>
      </c>
      <c r="M65" s="51">
        <f>M66+M67</f>
        <v>215.13</v>
      </c>
    </row>
    <row r="66" spans="1:13" ht="41.25">
      <c r="A66" s="68">
        <v>58</v>
      </c>
      <c r="B66" s="48" t="s">
        <v>397</v>
      </c>
      <c r="C66" s="48" t="s">
        <v>52</v>
      </c>
      <c r="D66" s="48" t="s">
        <v>70</v>
      </c>
      <c r="E66" s="48" t="s">
        <v>61</v>
      </c>
      <c r="F66" s="48" t="s">
        <v>54</v>
      </c>
      <c r="G66" s="48" t="s">
        <v>53</v>
      </c>
      <c r="H66" s="48" t="s">
        <v>51</v>
      </c>
      <c r="I66" s="48" t="s">
        <v>64</v>
      </c>
      <c r="J66" s="58" t="s">
        <v>326</v>
      </c>
      <c r="K66" s="51">
        <v>179</v>
      </c>
      <c r="L66" s="51">
        <v>187.41</v>
      </c>
      <c r="M66" s="51">
        <v>195.47</v>
      </c>
    </row>
    <row r="67" spans="1:13" ht="27">
      <c r="A67" s="68">
        <v>59</v>
      </c>
      <c r="B67" s="48" t="s">
        <v>398</v>
      </c>
      <c r="C67" s="48" t="s">
        <v>52</v>
      </c>
      <c r="D67" s="48" t="s">
        <v>70</v>
      </c>
      <c r="E67" s="48" t="s">
        <v>61</v>
      </c>
      <c r="F67" s="48" t="s">
        <v>58</v>
      </c>
      <c r="G67" s="48" t="s">
        <v>53</v>
      </c>
      <c r="H67" s="48" t="s">
        <v>51</v>
      </c>
      <c r="I67" s="48" t="s">
        <v>64</v>
      </c>
      <c r="J67" s="58" t="s">
        <v>327</v>
      </c>
      <c r="K67" s="51">
        <v>18</v>
      </c>
      <c r="L67" s="51">
        <v>18.85</v>
      </c>
      <c r="M67" s="51">
        <v>19.66</v>
      </c>
    </row>
    <row r="68" spans="1:13" ht="33.75" customHeight="1">
      <c r="A68" s="68">
        <v>60</v>
      </c>
      <c r="B68" s="48" t="s">
        <v>398</v>
      </c>
      <c r="C68" s="48" t="s">
        <v>52</v>
      </c>
      <c r="D68" s="48" t="s">
        <v>70</v>
      </c>
      <c r="E68" s="48" t="s">
        <v>71</v>
      </c>
      <c r="F68" s="48" t="s">
        <v>50</v>
      </c>
      <c r="G68" s="48" t="s">
        <v>53</v>
      </c>
      <c r="H68" s="48" t="s">
        <v>51</v>
      </c>
      <c r="I68" s="48" t="s">
        <v>64</v>
      </c>
      <c r="J68" s="61" t="s">
        <v>221</v>
      </c>
      <c r="K68" s="51">
        <v>594</v>
      </c>
      <c r="L68" s="51">
        <v>621.92</v>
      </c>
      <c r="M68" s="51">
        <v>648.66</v>
      </c>
    </row>
    <row r="69" spans="1:13" ht="31.5" customHeight="1">
      <c r="A69" s="68">
        <v>61</v>
      </c>
      <c r="B69" s="48" t="s">
        <v>397</v>
      </c>
      <c r="C69" s="48" t="s">
        <v>52</v>
      </c>
      <c r="D69" s="48" t="s">
        <v>70</v>
      </c>
      <c r="E69" s="48" t="s">
        <v>71</v>
      </c>
      <c r="F69" s="48" t="s">
        <v>50</v>
      </c>
      <c r="G69" s="48" t="s">
        <v>53</v>
      </c>
      <c r="H69" s="48" t="s">
        <v>51</v>
      </c>
      <c r="I69" s="48" t="s">
        <v>64</v>
      </c>
      <c r="J69" s="58" t="s">
        <v>221</v>
      </c>
      <c r="K69" s="51">
        <v>7</v>
      </c>
      <c r="L69" s="51">
        <v>7.28</v>
      </c>
      <c r="M69" s="51">
        <v>7.64</v>
      </c>
    </row>
    <row r="70" spans="1:13" ht="13.5">
      <c r="A70" s="68">
        <v>62</v>
      </c>
      <c r="B70" s="48" t="s">
        <v>50</v>
      </c>
      <c r="C70" s="48" t="s">
        <v>52</v>
      </c>
      <c r="D70" s="48" t="s">
        <v>70</v>
      </c>
      <c r="E70" s="48" t="s">
        <v>321</v>
      </c>
      <c r="F70" s="48" t="s">
        <v>50</v>
      </c>
      <c r="G70" s="48" t="s">
        <v>53</v>
      </c>
      <c r="H70" s="48" t="s">
        <v>51</v>
      </c>
      <c r="I70" s="48" t="s">
        <v>64</v>
      </c>
      <c r="J70" s="58" t="s">
        <v>322</v>
      </c>
      <c r="K70" s="51">
        <f>K71+K72</f>
        <v>854</v>
      </c>
      <c r="L70" s="51">
        <f>L71+L72</f>
        <v>888.39</v>
      </c>
      <c r="M70" s="51">
        <f>M71+M72</f>
        <v>932.3499999999999</v>
      </c>
    </row>
    <row r="71" spans="1:13" ht="31.5" customHeight="1">
      <c r="A71" s="68">
        <v>63</v>
      </c>
      <c r="B71" s="48" t="s">
        <v>397</v>
      </c>
      <c r="C71" s="48" t="s">
        <v>52</v>
      </c>
      <c r="D71" s="48" t="s">
        <v>70</v>
      </c>
      <c r="E71" s="48" t="s">
        <v>321</v>
      </c>
      <c r="F71" s="48" t="s">
        <v>289</v>
      </c>
      <c r="G71" s="48" t="s">
        <v>53</v>
      </c>
      <c r="H71" s="48" t="s">
        <v>51</v>
      </c>
      <c r="I71" s="48" t="s">
        <v>64</v>
      </c>
      <c r="J71" s="58" t="s">
        <v>323</v>
      </c>
      <c r="K71" s="51">
        <v>63</v>
      </c>
      <c r="L71" s="51">
        <v>65.96</v>
      </c>
      <c r="M71" s="51">
        <v>68.8</v>
      </c>
    </row>
    <row r="72" spans="1:13" ht="41.25">
      <c r="A72" s="68">
        <v>64</v>
      </c>
      <c r="B72" s="48" t="s">
        <v>397</v>
      </c>
      <c r="C72" s="48" t="s">
        <v>52</v>
      </c>
      <c r="D72" s="48" t="s">
        <v>70</v>
      </c>
      <c r="E72" s="48" t="s">
        <v>321</v>
      </c>
      <c r="F72" s="48" t="s">
        <v>59</v>
      </c>
      <c r="G72" s="48" t="s">
        <v>53</v>
      </c>
      <c r="H72" s="48" t="s">
        <v>51</v>
      </c>
      <c r="I72" s="48" t="s">
        <v>64</v>
      </c>
      <c r="J72" s="61" t="s">
        <v>425</v>
      </c>
      <c r="K72" s="51">
        <v>791</v>
      </c>
      <c r="L72" s="51">
        <v>822.43</v>
      </c>
      <c r="M72" s="51">
        <v>863.55</v>
      </c>
    </row>
    <row r="73" spans="1:13" ht="27">
      <c r="A73" s="68">
        <v>65</v>
      </c>
      <c r="B73" s="48" t="s">
        <v>50</v>
      </c>
      <c r="C73" s="48" t="s">
        <v>52</v>
      </c>
      <c r="D73" s="48" t="s">
        <v>70</v>
      </c>
      <c r="E73" s="48" t="s">
        <v>328</v>
      </c>
      <c r="F73" s="48" t="s">
        <v>50</v>
      </c>
      <c r="G73" s="48" t="s">
        <v>60</v>
      </c>
      <c r="H73" s="48" t="s">
        <v>51</v>
      </c>
      <c r="I73" s="48" t="s">
        <v>64</v>
      </c>
      <c r="J73" s="58" t="s">
        <v>329</v>
      </c>
      <c r="K73" s="51">
        <f>K74+K75</f>
        <v>1043</v>
      </c>
      <c r="L73" s="51">
        <f>L74+L75</f>
        <v>1090.75</v>
      </c>
      <c r="M73" s="51">
        <f>M74+M75</f>
        <v>1136.49</v>
      </c>
    </row>
    <row r="74" spans="1:13" ht="27">
      <c r="A74" s="68">
        <v>66</v>
      </c>
      <c r="B74" s="48" t="s">
        <v>288</v>
      </c>
      <c r="C74" s="48" t="s">
        <v>52</v>
      </c>
      <c r="D74" s="48" t="s">
        <v>70</v>
      </c>
      <c r="E74" s="48" t="s">
        <v>328</v>
      </c>
      <c r="F74" s="48" t="s">
        <v>59</v>
      </c>
      <c r="G74" s="48" t="s">
        <v>60</v>
      </c>
      <c r="H74" s="48" t="s">
        <v>51</v>
      </c>
      <c r="I74" s="48" t="s">
        <v>64</v>
      </c>
      <c r="J74" s="58" t="s">
        <v>329</v>
      </c>
      <c r="K74" s="51">
        <v>1016</v>
      </c>
      <c r="L74" s="51">
        <v>1063.75</v>
      </c>
      <c r="M74" s="51">
        <v>1109.49</v>
      </c>
    </row>
    <row r="75" spans="1:13" ht="27">
      <c r="A75" s="68">
        <v>67</v>
      </c>
      <c r="B75" s="48" t="s">
        <v>399</v>
      </c>
      <c r="C75" s="48" t="s">
        <v>52</v>
      </c>
      <c r="D75" s="48" t="s">
        <v>70</v>
      </c>
      <c r="E75" s="48" t="s">
        <v>328</v>
      </c>
      <c r="F75" s="48" t="s">
        <v>59</v>
      </c>
      <c r="G75" s="48" t="s">
        <v>60</v>
      </c>
      <c r="H75" s="48" t="s">
        <v>51</v>
      </c>
      <c r="I75" s="48" t="s">
        <v>64</v>
      </c>
      <c r="J75" s="58" t="s">
        <v>329</v>
      </c>
      <c r="K75" s="51">
        <v>27</v>
      </c>
      <c r="L75" s="51">
        <v>27</v>
      </c>
      <c r="M75" s="51">
        <v>27</v>
      </c>
    </row>
    <row r="76" spans="1:13" ht="27">
      <c r="A76" s="68">
        <v>68</v>
      </c>
      <c r="B76" s="48" t="s">
        <v>397</v>
      </c>
      <c r="C76" s="48" t="s">
        <v>52</v>
      </c>
      <c r="D76" s="48" t="s">
        <v>70</v>
      </c>
      <c r="E76" s="48" t="s">
        <v>373</v>
      </c>
      <c r="F76" s="48" t="s">
        <v>50</v>
      </c>
      <c r="G76" s="48" t="s">
        <v>53</v>
      </c>
      <c r="H76" s="48" t="s">
        <v>51</v>
      </c>
      <c r="I76" s="48" t="s">
        <v>64</v>
      </c>
      <c r="J76" s="58" t="s">
        <v>374</v>
      </c>
      <c r="K76" s="51">
        <v>157</v>
      </c>
      <c r="L76" s="51">
        <v>163.48</v>
      </c>
      <c r="M76" s="51">
        <v>171.66</v>
      </c>
    </row>
    <row r="77" spans="1:13" ht="13.5">
      <c r="A77" s="68">
        <v>69</v>
      </c>
      <c r="B77" s="48" t="s">
        <v>77</v>
      </c>
      <c r="C77" s="48" t="s">
        <v>52</v>
      </c>
      <c r="D77" s="48" t="s">
        <v>70</v>
      </c>
      <c r="E77" s="48" t="s">
        <v>72</v>
      </c>
      <c r="F77" s="48" t="s">
        <v>50</v>
      </c>
      <c r="G77" s="48" t="s">
        <v>49</v>
      </c>
      <c r="H77" s="48" t="s">
        <v>51</v>
      </c>
      <c r="I77" s="48" t="s">
        <v>64</v>
      </c>
      <c r="J77" s="58" t="s">
        <v>125</v>
      </c>
      <c r="K77" s="51">
        <f>K78+K79+K80+K81+K82+K83</f>
        <v>1345</v>
      </c>
      <c r="L77" s="51">
        <f>L78+L79+L80+L81+L82+L83</f>
        <v>1402.0710000000001</v>
      </c>
      <c r="M77" s="51">
        <f>M78+M79+M80+M81+M82+M83</f>
        <v>1470.0821529999998</v>
      </c>
    </row>
    <row r="78" spans="1:13" ht="27">
      <c r="A78" s="68">
        <v>70</v>
      </c>
      <c r="B78" s="48" t="s">
        <v>59</v>
      </c>
      <c r="C78" s="48" t="s">
        <v>52</v>
      </c>
      <c r="D78" s="48" t="s">
        <v>70</v>
      </c>
      <c r="E78" s="48" t="s">
        <v>72</v>
      </c>
      <c r="F78" s="48" t="s">
        <v>65</v>
      </c>
      <c r="G78" s="48" t="s">
        <v>60</v>
      </c>
      <c r="H78" s="48" t="s">
        <v>51</v>
      </c>
      <c r="I78" s="48" t="s">
        <v>64</v>
      </c>
      <c r="J78" s="58" t="s">
        <v>84</v>
      </c>
      <c r="K78" s="51">
        <v>144</v>
      </c>
      <c r="L78" s="51">
        <v>152</v>
      </c>
      <c r="M78" s="51">
        <v>159</v>
      </c>
    </row>
    <row r="79" spans="1:13" ht="27">
      <c r="A79" s="68">
        <v>71</v>
      </c>
      <c r="B79" s="48" t="s">
        <v>67</v>
      </c>
      <c r="C79" s="48" t="s">
        <v>52</v>
      </c>
      <c r="D79" s="48" t="s">
        <v>70</v>
      </c>
      <c r="E79" s="48" t="s">
        <v>72</v>
      </c>
      <c r="F79" s="48" t="s">
        <v>65</v>
      </c>
      <c r="G79" s="48" t="s">
        <v>60</v>
      </c>
      <c r="H79" s="48" t="s">
        <v>51</v>
      </c>
      <c r="I79" s="48" t="s">
        <v>64</v>
      </c>
      <c r="J79" s="58" t="s">
        <v>84</v>
      </c>
      <c r="K79" s="51">
        <v>17</v>
      </c>
      <c r="L79" s="51">
        <v>17.68</v>
      </c>
      <c r="M79" s="51">
        <v>18.56</v>
      </c>
    </row>
    <row r="80" spans="1:13" ht="27">
      <c r="A80" s="68">
        <v>72</v>
      </c>
      <c r="B80" s="48" t="s">
        <v>399</v>
      </c>
      <c r="C80" s="48" t="s">
        <v>52</v>
      </c>
      <c r="D80" s="48" t="s">
        <v>70</v>
      </c>
      <c r="E80" s="48" t="s">
        <v>72</v>
      </c>
      <c r="F80" s="48" t="s">
        <v>65</v>
      </c>
      <c r="G80" s="48" t="s">
        <v>60</v>
      </c>
      <c r="H80" s="48" t="s">
        <v>51</v>
      </c>
      <c r="I80" s="48" t="s">
        <v>64</v>
      </c>
      <c r="J80" s="58" t="s">
        <v>84</v>
      </c>
      <c r="K80" s="51">
        <v>270</v>
      </c>
      <c r="L80" s="51">
        <v>280.8</v>
      </c>
      <c r="M80" s="51">
        <v>294.84</v>
      </c>
    </row>
    <row r="81" spans="1:13" ht="27">
      <c r="A81" s="68">
        <v>73</v>
      </c>
      <c r="B81" s="48" t="s">
        <v>398</v>
      </c>
      <c r="C81" s="48" t="s">
        <v>52</v>
      </c>
      <c r="D81" s="48" t="s">
        <v>70</v>
      </c>
      <c r="E81" s="48" t="s">
        <v>72</v>
      </c>
      <c r="F81" s="48" t="s">
        <v>65</v>
      </c>
      <c r="G81" s="48" t="s">
        <v>60</v>
      </c>
      <c r="H81" s="48" t="s">
        <v>51</v>
      </c>
      <c r="I81" s="48" t="s">
        <v>64</v>
      </c>
      <c r="J81" s="58" t="s">
        <v>84</v>
      </c>
      <c r="K81" s="51">
        <v>65</v>
      </c>
      <c r="L81" s="51">
        <v>67</v>
      </c>
      <c r="M81" s="51">
        <v>71</v>
      </c>
    </row>
    <row r="82" spans="1:13" ht="27">
      <c r="A82" s="68">
        <v>74</v>
      </c>
      <c r="B82" s="48" t="s">
        <v>397</v>
      </c>
      <c r="C82" s="48" t="s">
        <v>52</v>
      </c>
      <c r="D82" s="48" t="s">
        <v>70</v>
      </c>
      <c r="E82" s="48" t="s">
        <v>72</v>
      </c>
      <c r="F82" s="48" t="s">
        <v>65</v>
      </c>
      <c r="G82" s="48" t="s">
        <v>60</v>
      </c>
      <c r="H82" s="48" t="s">
        <v>51</v>
      </c>
      <c r="I82" s="48" t="s">
        <v>64</v>
      </c>
      <c r="J82" s="58" t="s">
        <v>84</v>
      </c>
      <c r="K82" s="51">
        <v>556</v>
      </c>
      <c r="L82" s="51">
        <v>577.82</v>
      </c>
      <c r="M82" s="51">
        <v>606.72</v>
      </c>
    </row>
    <row r="83" spans="1:13" ht="27">
      <c r="A83" s="68">
        <v>75</v>
      </c>
      <c r="B83" s="48" t="s">
        <v>400</v>
      </c>
      <c r="C83" s="48" t="s">
        <v>52</v>
      </c>
      <c r="D83" s="48" t="s">
        <v>70</v>
      </c>
      <c r="E83" s="48" t="s">
        <v>72</v>
      </c>
      <c r="F83" s="48" t="s">
        <v>65</v>
      </c>
      <c r="G83" s="48" t="s">
        <v>60</v>
      </c>
      <c r="H83" s="48" t="s">
        <v>51</v>
      </c>
      <c r="I83" s="48" t="s">
        <v>64</v>
      </c>
      <c r="J83" s="58" t="s">
        <v>84</v>
      </c>
      <c r="K83" s="51">
        <v>293</v>
      </c>
      <c r="L83" s="51">
        <f>K83*1.047</f>
        <v>306.77099999999996</v>
      </c>
      <c r="M83" s="51">
        <f>L83*1.043</f>
        <v>319.96215299999994</v>
      </c>
    </row>
    <row r="84" spans="1:13" ht="13.5">
      <c r="A84" s="68">
        <v>76</v>
      </c>
      <c r="B84" s="48"/>
      <c r="C84" s="48"/>
      <c r="D84" s="48"/>
      <c r="E84" s="48"/>
      <c r="F84" s="48"/>
      <c r="G84" s="48"/>
      <c r="H84" s="48"/>
      <c r="I84" s="48"/>
      <c r="J84" s="49" t="s">
        <v>342</v>
      </c>
      <c r="K84" s="51">
        <f>K9</f>
        <v>359143.24</v>
      </c>
      <c r="L84" s="51">
        <f>L9</f>
        <v>374670.24100000004</v>
      </c>
      <c r="M84" s="51">
        <f>M9</f>
        <v>388933.442153</v>
      </c>
    </row>
    <row r="85" spans="1:13" ht="13.5">
      <c r="A85" s="68">
        <v>77</v>
      </c>
      <c r="B85" s="48" t="s">
        <v>77</v>
      </c>
      <c r="C85" s="48" t="s">
        <v>73</v>
      </c>
      <c r="D85" s="48" t="s">
        <v>49</v>
      </c>
      <c r="E85" s="48" t="s">
        <v>49</v>
      </c>
      <c r="F85" s="48" t="s">
        <v>50</v>
      </c>
      <c r="G85" s="48" t="s">
        <v>49</v>
      </c>
      <c r="H85" s="48" t="s">
        <v>51</v>
      </c>
      <c r="I85" s="48" t="s">
        <v>50</v>
      </c>
      <c r="J85" s="58" t="s">
        <v>129</v>
      </c>
      <c r="K85" s="50">
        <f>K86+K141</f>
        <v>500005.2800000001</v>
      </c>
      <c r="L85" s="50">
        <f>L86+L141</f>
        <v>502494.87999999995</v>
      </c>
      <c r="M85" s="50">
        <f>M86+M141</f>
        <v>497725.18000000005</v>
      </c>
    </row>
    <row r="86" spans="1:13" ht="27">
      <c r="A86" s="68">
        <v>78</v>
      </c>
      <c r="B86" s="48" t="s">
        <v>50</v>
      </c>
      <c r="C86" s="48" t="s">
        <v>73</v>
      </c>
      <c r="D86" s="48" t="s">
        <v>57</v>
      </c>
      <c r="E86" s="48" t="s">
        <v>49</v>
      </c>
      <c r="F86" s="48" t="s">
        <v>50</v>
      </c>
      <c r="G86" s="48" t="s">
        <v>49</v>
      </c>
      <c r="H86" s="48" t="s">
        <v>51</v>
      </c>
      <c r="I86" s="48" t="s">
        <v>50</v>
      </c>
      <c r="J86" s="58" t="s">
        <v>85</v>
      </c>
      <c r="K86" s="51">
        <f>K87+K93+K99+K131</f>
        <v>500005.2800000001</v>
      </c>
      <c r="L86" s="51">
        <f>L87+L93+L99+L131</f>
        <v>486607.77999999997</v>
      </c>
      <c r="M86" s="51">
        <f>M87+M93+M99+M131</f>
        <v>487929.38000000006</v>
      </c>
    </row>
    <row r="87" spans="1:13" ht="13.5">
      <c r="A87" s="68">
        <v>79</v>
      </c>
      <c r="B87" s="48" t="s">
        <v>50</v>
      </c>
      <c r="C87" s="48" t="s">
        <v>73</v>
      </c>
      <c r="D87" s="48" t="s">
        <v>57</v>
      </c>
      <c r="E87" s="48" t="s">
        <v>349</v>
      </c>
      <c r="F87" s="48" t="s">
        <v>50</v>
      </c>
      <c r="G87" s="48" t="s">
        <v>49</v>
      </c>
      <c r="H87" s="48" t="s">
        <v>51</v>
      </c>
      <c r="I87" s="48" t="s">
        <v>74</v>
      </c>
      <c r="J87" s="58" t="s">
        <v>350</v>
      </c>
      <c r="K87" s="51">
        <f>K88+K91</f>
        <v>58908.4</v>
      </c>
      <c r="L87" s="51">
        <f>L88+L91</f>
        <v>54525.7</v>
      </c>
      <c r="M87" s="51">
        <f>M88+M91</f>
        <v>54525.7</v>
      </c>
    </row>
    <row r="88" spans="1:13" ht="13.5">
      <c r="A88" s="68">
        <v>80</v>
      </c>
      <c r="B88" s="48" t="s">
        <v>50</v>
      </c>
      <c r="C88" s="48" t="s">
        <v>73</v>
      </c>
      <c r="D88" s="48" t="s">
        <v>57</v>
      </c>
      <c r="E88" s="48" t="s">
        <v>351</v>
      </c>
      <c r="F88" s="48" t="s">
        <v>333</v>
      </c>
      <c r="G88" s="48" t="s">
        <v>49</v>
      </c>
      <c r="H88" s="48" t="s">
        <v>51</v>
      </c>
      <c r="I88" s="48" t="s">
        <v>74</v>
      </c>
      <c r="J88" s="58" t="s">
        <v>352</v>
      </c>
      <c r="K88" s="51">
        <f>K89</f>
        <v>21913.5</v>
      </c>
      <c r="L88" s="51">
        <f>L90</f>
        <v>17530.8</v>
      </c>
      <c r="M88" s="51">
        <f>M90</f>
        <v>17530.8</v>
      </c>
    </row>
    <row r="89" spans="1:13" ht="13.5">
      <c r="A89" s="68">
        <v>81</v>
      </c>
      <c r="B89" s="48" t="s">
        <v>97</v>
      </c>
      <c r="C89" s="48" t="s">
        <v>73</v>
      </c>
      <c r="D89" s="48" t="s">
        <v>57</v>
      </c>
      <c r="E89" s="48" t="s">
        <v>351</v>
      </c>
      <c r="F89" s="48" t="s">
        <v>333</v>
      </c>
      <c r="G89" s="48" t="s">
        <v>60</v>
      </c>
      <c r="H89" s="48" t="s">
        <v>51</v>
      </c>
      <c r="I89" s="48" t="s">
        <v>74</v>
      </c>
      <c r="J89" s="58" t="s">
        <v>334</v>
      </c>
      <c r="K89" s="51">
        <f>K90</f>
        <v>21913.5</v>
      </c>
      <c r="L89" s="51">
        <f>L90</f>
        <v>17530.8</v>
      </c>
      <c r="M89" s="51">
        <f>M90</f>
        <v>17530.8</v>
      </c>
    </row>
    <row r="90" spans="1:13" ht="41.25">
      <c r="A90" s="68">
        <v>82</v>
      </c>
      <c r="B90" s="48" t="s">
        <v>97</v>
      </c>
      <c r="C90" s="48" t="s">
        <v>73</v>
      </c>
      <c r="D90" s="48" t="s">
        <v>57</v>
      </c>
      <c r="E90" s="48" t="s">
        <v>351</v>
      </c>
      <c r="F90" s="48" t="s">
        <v>333</v>
      </c>
      <c r="G90" s="48" t="s">
        <v>60</v>
      </c>
      <c r="H90" s="48" t="s">
        <v>335</v>
      </c>
      <c r="I90" s="48" t="s">
        <v>74</v>
      </c>
      <c r="J90" s="58" t="s">
        <v>359</v>
      </c>
      <c r="K90" s="51">
        <v>21913.5</v>
      </c>
      <c r="L90" s="51">
        <v>17530.8</v>
      </c>
      <c r="M90" s="51">
        <v>17530.8</v>
      </c>
    </row>
    <row r="91" spans="1:13" ht="13.5">
      <c r="A91" s="68">
        <v>83</v>
      </c>
      <c r="B91" s="48" t="s">
        <v>50</v>
      </c>
      <c r="C91" s="48" t="s">
        <v>73</v>
      </c>
      <c r="D91" s="48" t="s">
        <v>57</v>
      </c>
      <c r="E91" s="48" t="s">
        <v>351</v>
      </c>
      <c r="F91" s="48" t="s">
        <v>353</v>
      </c>
      <c r="G91" s="48" t="s">
        <v>49</v>
      </c>
      <c r="H91" s="48" t="s">
        <v>51</v>
      </c>
      <c r="I91" s="48" t="s">
        <v>74</v>
      </c>
      <c r="J91" s="58" t="s">
        <v>261</v>
      </c>
      <c r="K91" s="51">
        <f>K92</f>
        <v>36994.9</v>
      </c>
      <c r="L91" s="51">
        <f>L92</f>
        <v>36994.9</v>
      </c>
      <c r="M91" s="51">
        <f>M92</f>
        <v>36994.9</v>
      </c>
    </row>
    <row r="92" spans="1:13" ht="13.5">
      <c r="A92" s="68">
        <v>84</v>
      </c>
      <c r="B92" s="48" t="s">
        <v>97</v>
      </c>
      <c r="C92" s="48" t="s">
        <v>73</v>
      </c>
      <c r="D92" s="48" t="s">
        <v>57</v>
      </c>
      <c r="E92" s="48" t="s">
        <v>351</v>
      </c>
      <c r="F92" s="48" t="s">
        <v>353</v>
      </c>
      <c r="G92" s="48" t="s">
        <v>60</v>
      </c>
      <c r="H92" s="48" t="s">
        <v>51</v>
      </c>
      <c r="I92" s="48" t="s">
        <v>74</v>
      </c>
      <c r="J92" s="58" t="s">
        <v>360</v>
      </c>
      <c r="K92" s="51">
        <v>36994.9</v>
      </c>
      <c r="L92" s="51">
        <v>36994.9</v>
      </c>
      <c r="M92" s="51">
        <v>36994.9</v>
      </c>
    </row>
    <row r="93" spans="1:13" ht="13.5">
      <c r="A93" s="68">
        <v>85</v>
      </c>
      <c r="B93" s="48" t="s">
        <v>50</v>
      </c>
      <c r="C93" s="48" t="s">
        <v>73</v>
      </c>
      <c r="D93" s="48" t="s">
        <v>57</v>
      </c>
      <c r="E93" s="48" t="s">
        <v>346</v>
      </c>
      <c r="F93" s="48" t="s">
        <v>50</v>
      </c>
      <c r="G93" s="48" t="s">
        <v>49</v>
      </c>
      <c r="H93" s="48" t="s">
        <v>51</v>
      </c>
      <c r="I93" s="48" t="s">
        <v>74</v>
      </c>
      <c r="J93" s="58" t="s">
        <v>354</v>
      </c>
      <c r="K93" s="51">
        <f aca="true" t="shared" si="3" ref="K93:M94">K94</f>
        <v>37557</v>
      </c>
      <c r="L93" s="51">
        <f t="shared" si="3"/>
        <v>37557</v>
      </c>
      <c r="M93" s="51">
        <f t="shared" si="3"/>
        <v>37557</v>
      </c>
    </row>
    <row r="94" spans="1:13" ht="13.5">
      <c r="A94" s="68">
        <v>86</v>
      </c>
      <c r="B94" s="48" t="s">
        <v>50</v>
      </c>
      <c r="C94" s="48" t="s">
        <v>73</v>
      </c>
      <c r="D94" s="48" t="s">
        <v>57</v>
      </c>
      <c r="E94" s="48" t="s">
        <v>355</v>
      </c>
      <c r="F94" s="48" t="s">
        <v>80</v>
      </c>
      <c r="G94" s="48" t="s">
        <v>49</v>
      </c>
      <c r="H94" s="48" t="s">
        <v>51</v>
      </c>
      <c r="I94" s="48" t="s">
        <v>74</v>
      </c>
      <c r="J94" s="58" t="s">
        <v>82</v>
      </c>
      <c r="K94" s="51">
        <f t="shared" si="3"/>
        <v>37557</v>
      </c>
      <c r="L94" s="51">
        <f t="shared" si="3"/>
        <v>37557</v>
      </c>
      <c r="M94" s="51">
        <f t="shared" si="3"/>
        <v>37557</v>
      </c>
    </row>
    <row r="95" spans="1:13" ht="13.5">
      <c r="A95" s="68">
        <v>87</v>
      </c>
      <c r="B95" s="48" t="s">
        <v>97</v>
      </c>
      <c r="C95" s="48" t="s">
        <v>73</v>
      </c>
      <c r="D95" s="48" t="s">
        <v>57</v>
      </c>
      <c r="E95" s="48" t="s">
        <v>355</v>
      </c>
      <c r="F95" s="48" t="s">
        <v>80</v>
      </c>
      <c r="G95" s="48" t="s">
        <v>60</v>
      </c>
      <c r="H95" s="48" t="s">
        <v>51</v>
      </c>
      <c r="I95" s="48" t="s">
        <v>74</v>
      </c>
      <c r="J95" s="58" t="s">
        <v>81</v>
      </c>
      <c r="K95" s="51">
        <f>K96+K97+K98</f>
        <v>37557</v>
      </c>
      <c r="L95" s="51">
        <f>L96+L97+L98</f>
        <v>37557</v>
      </c>
      <c r="M95" s="51">
        <f>M96+M97+M98</f>
        <v>37557</v>
      </c>
    </row>
    <row r="96" spans="1:13" ht="27">
      <c r="A96" s="68">
        <v>88</v>
      </c>
      <c r="B96" s="48" t="s">
        <v>97</v>
      </c>
      <c r="C96" s="48" t="s">
        <v>73</v>
      </c>
      <c r="D96" s="48" t="s">
        <v>57</v>
      </c>
      <c r="E96" s="48" t="s">
        <v>355</v>
      </c>
      <c r="F96" s="48" t="s">
        <v>80</v>
      </c>
      <c r="G96" s="48" t="s">
        <v>60</v>
      </c>
      <c r="H96" s="48" t="s">
        <v>318</v>
      </c>
      <c r="I96" s="48" t="s">
        <v>74</v>
      </c>
      <c r="J96" s="63" t="s">
        <v>375</v>
      </c>
      <c r="K96" s="51">
        <v>364.1</v>
      </c>
      <c r="L96" s="51">
        <v>364.1</v>
      </c>
      <c r="M96" s="51">
        <v>364.1</v>
      </c>
    </row>
    <row r="97" spans="1:13" ht="27">
      <c r="A97" s="68">
        <v>89</v>
      </c>
      <c r="B97" s="48" t="s">
        <v>97</v>
      </c>
      <c r="C97" s="48" t="s">
        <v>73</v>
      </c>
      <c r="D97" s="48" t="s">
        <v>57</v>
      </c>
      <c r="E97" s="48" t="s">
        <v>355</v>
      </c>
      <c r="F97" s="48" t="s">
        <v>80</v>
      </c>
      <c r="G97" s="48" t="s">
        <v>60</v>
      </c>
      <c r="H97" s="48" t="s">
        <v>320</v>
      </c>
      <c r="I97" s="48" t="s">
        <v>74</v>
      </c>
      <c r="J97" s="63" t="s">
        <v>361</v>
      </c>
      <c r="K97" s="51">
        <v>36994.9</v>
      </c>
      <c r="L97" s="51">
        <v>36994.9</v>
      </c>
      <c r="M97" s="51">
        <v>36994.9</v>
      </c>
    </row>
    <row r="98" spans="1:13" ht="33.75" customHeight="1">
      <c r="A98" s="68">
        <v>90</v>
      </c>
      <c r="B98" s="48" t="s">
        <v>97</v>
      </c>
      <c r="C98" s="48" t="s">
        <v>73</v>
      </c>
      <c r="D98" s="48" t="s">
        <v>57</v>
      </c>
      <c r="E98" s="48" t="s">
        <v>355</v>
      </c>
      <c r="F98" s="48" t="s">
        <v>80</v>
      </c>
      <c r="G98" s="48" t="s">
        <v>60</v>
      </c>
      <c r="H98" s="48" t="s">
        <v>291</v>
      </c>
      <c r="I98" s="48" t="s">
        <v>74</v>
      </c>
      <c r="J98" s="63" t="s">
        <v>389</v>
      </c>
      <c r="K98" s="51">
        <v>198</v>
      </c>
      <c r="L98" s="51">
        <v>198</v>
      </c>
      <c r="M98" s="51">
        <v>198</v>
      </c>
    </row>
    <row r="99" spans="1:13" ht="13.5">
      <c r="A99" s="68">
        <v>91</v>
      </c>
      <c r="B99" s="48" t="s">
        <v>50</v>
      </c>
      <c r="C99" s="48" t="s">
        <v>73</v>
      </c>
      <c r="D99" s="48" t="s">
        <v>57</v>
      </c>
      <c r="E99" s="48" t="s">
        <v>321</v>
      </c>
      <c r="F99" s="48" t="s">
        <v>50</v>
      </c>
      <c r="G99" s="48" t="s">
        <v>49</v>
      </c>
      <c r="H99" s="48" t="s">
        <v>51</v>
      </c>
      <c r="I99" s="48" t="s">
        <v>74</v>
      </c>
      <c r="J99" s="58" t="s">
        <v>356</v>
      </c>
      <c r="K99" s="51">
        <f>K100+K123+K125+K127+K129</f>
        <v>381085.30000000005</v>
      </c>
      <c r="L99" s="51">
        <f>L100+L123+L125+L127+L129</f>
        <v>372070.49999999994</v>
      </c>
      <c r="M99" s="51">
        <f>M100+M123+M125+M127+M129</f>
        <v>373392.10000000003</v>
      </c>
    </row>
    <row r="100" spans="1:13" ht="13.5">
      <c r="A100" s="68">
        <v>92</v>
      </c>
      <c r="B100" s="48" t="s">
        <v>50</v>
      </c>
      <c r="C100" s="48" t="s">
        <v>73</v>
      </c>
      <c r="D100" s="48" t="s">
        <v>57</v>
      </c>
      <c r="E100" s="48" t="s">
        <v>321</v>
      </c>
      <c r="F100" s="48" t="s">
        <v>87</v>
      </c>
      <c r="G100" s="48" t="s">
        <v>49</v>
      </c>
      <c r="H100" s="48" t="s">
        <v>51</v>
      </c>
      <c r="I100" s="48" t="s">
        <v>74</v>
      </c>
      <c r="J100" s="58" t="s">
        <v>86</v>
      </c>
      <c r="K100" s="51">
        <f>K101</f>
        <v>370267.3</v>
      </c>
      <c r="L100" s="51">
        <f>L101</f>
        <v>368293.99999999994</v>
      </c>
      <c r="M100" s="51">
        <f>M101</f>
        <v>368385.39999999997</v>
      </c>
    </row>
    <row r="101" spans="1:13" ht="27">
      <c r="A101" s="68">
        <v>93</v>
      </c>
      <c r="B101" s="48" t="s">
        <v>97</v>
      </c>
      <c r="C101" s="48" t="s">
        <v>73</v>
      </c>
      <c r="D101" s="48" t="s">
        <v>57</v>
      </c>
      <c r="E101" s="48" t="s">
        <v>321</v>
      </c>
      <c r="F101" s="48" t="s">
        <v>87</v>
      </c>
      <c r="G101" s="48" t="s">
        <v>60</v>
      </c>
      <c r="H101" s="48" t="s">
        <v>51</v>
      </c>
      <c r="I101" s="48" t="s">
        <v>74</v>
      </c>
      <c r="J101" s="58" t="s">
        <v>79</v>
      </c>
      <c r="K101" s="51">
        <f>K102+K103+K104+K105+K106+K107+K108+K109+K110+K111+K112+K113+K114+K115+K116+K117+K118+K119+K120+K121+K122</f>
        <v>370267.3</v>
      </c>
      <c r="L101" s="51">
        <f>L102+L103+L104+L105+L106+L107+L108+L109+L110+L111+L112+L113+L114+L115+L116+L117+L118+L119+L120+L121+L122</f>
        <v>368293.99999999994</v>
      </c>
      <c r="M101" s="51">
        <f>M102+M103+M104+M105+M106+M107+M108+M109+M110+M111+M112+M113+M114+M115+M116+M117+M118+M119+M120+M121+M122</f>
        <v>368385.39999999997</v>
      </c>
    </row>
    <row r="102" spans="1:13" ht="96">
      <c r="A102" s="68">
        <v>94</v>
      </c>
      <c r="B102" s="52" t="s">
        <v>97</v>
      </c>
      <c r="C102" s="52" t="s">
        <v>73</v>
      </c>
      <c r="D102" s="52" t="s">
        <v>57</v>
      </c>
      <c r="E102" s="52" t="s">
        <v>321</v>
      </c>
      <c r="F102" s="52" t="s">
        <v>87</v>
      </c>
      <c r="G102" s="52" t="s">
        <v>60</v>
      </c>
      <c r="H102" s="52" t="s">
        <v>295</v>
      </c>
      <c r="I102" s="52" t="s">
        <v>74</v>
      </c>
      <c r="J102" s="63" t="s">
        <v>377</v>
      </c>
      <c r="K102" s="51">
        <v>44132.9</v>
      </c>
      <c r="L102" s="51">
        <v>44132.9</v>
      </c>
      <c r="M102" s="51">
        <v>44132.9</v>
      </c>
    </row>
    <row r="103" spans="1:13" ht="106.5" customHeight="1">
      <c r="A103" s="68">
        <v>95</v>
      </c>
      <c r="B103" s="52" t="s">
        <v>97</v>
      </c>
      <c r="C103" s="52" t="s">
        <v>73</v>
      </c>
      <c r="D103" s="52" t="s">
        <v>57</v>
      </c>
      <c r="E103" s="52" t="s">
        <v>321</v>
      </c>
      <c r="F103" s="52" t="s">
        <v>87</v>
      </c>
      <c r="G103" s="52" t="s">
        <v>60</v>
      </c>
      <c r="H103" s="52" t="s">
        <v>348</v>
      </c>
      <c r="I103" s="52" t="s">
        <v>74</v>
      </c>
      <c r="J103" s="64" t="s">
        <v>376</v>
      </c>
      <c r="K103" s="51">
        <v>168.6</v>
      </c>
      <c r="L103" s="51">
        <v>168.6</v>
      </c>
      <c r="M103" s="51">
        <v>168.6</v>
      </c>
    </row>
    <row r="104" spans="1:13" ht="138">
      <c r="A104" s="68">
        <v>96</v>
      </c>
      <c r="B104" s="52" t="s">
        <v>97</v>
      </c>
      <c r="C104" s="52" t="s">
        <v>73</v>
      </c>
      <c r="D104" s="52" t="s">
        <v>57</v>
      </c>
      <c r="E104" s="52" t="s">
        <v>321</v>
      </c>
      <c r="F104" s="52" t="s">
        <v>87</v>
      </c>
      <c r="G104" s="52" t="s">
        <v>60</v>
      </c>
      <c r="H104" s="52" t="s">
        <v>331</v>
      </c>
      <c r="I104" s="52" t="s">
        <v>74</v>
      </c>
      <c r="J104" s="64" t="s">
        <v>405</v>
      </c>
      <c r="K104" s="51">
        <v>31944.3</v>
      </c>
      <c r="L104" s="51">
        <v>31944.3</v>
      </c>
      <c r="M104" s="51">
        <v>31944.3</v>
      </c>
    </row>
    <row r="105" spans="1:13" ht="138">
      <c r="A105" s="68">
        <v>97</v>
      </c>
      <c r="B105" s="52" t="s">
        <v>97</v>
      </c>
      <c r="C105" s="52" t="s">
        <v>73</v>
      </c>
      <c r="D105" s="52" t="s">
        <v>57</v>
      </c>
      <c r="E105" s="52" t="s">
        <v>321</v>
      </c>
      <c r="F105" s="52" t="s">
        <v>87</v>
      </c>
      <c r="G105" s="52" t="s">
        <v>60</v>
      </c>
      <c r="H105" s="52" t="s">
        <v>332</v>
      </c>
      <c r="I105" s="52" t="s">
        <v>74</v>
      </c>
      <c r="J105" s="64" t="s">
        <v>406</v>
      </c>
      <c r="K105" s="51">
        <v>28680.1</v>
      </c>
      <c r="L105" s="51">
        <v>28680.1</v>
      </c>
      <c r="M105" s="51">
        <v>28680.1</v>
      </c>
    </row>
    <row r="106" spans="1:13" ht="69">
      <c r="A106" s="68">
        <v>98</v>
      </c>
      <c r="B106" s="52" t="s">
        <v>97</v>
      </c>
      <c r="C106" s="52" t="s">
        <v>73</v>
      </c>
      <c r="D106" s="52" t="s">
        <v>57</v>
      </c>
      <c r="E106" s="52" t="s">
        <v>321</v>
      </c>
      <c r="F106" s="52" t="s">
        <v>87</v>
      </c>
      <c r="G106" s="52" t="s">
        <v>60</v>
      </c>
      <c r="H106" s="52" t="s">
        <v>317</v>
      </c>
      <c r="I106" s="52" t="s">
        <v>74</v>
      </c>
      <c r="J106" s="64" t="s">
        <v>378</v>
      </c>
      <c r="K106" s="51">
        <v>34.6</v>
      </c>
      <c r="L106" s="51">
        <v>34.6</v>
      </c>
      <c r="M106" s="51">
        <v>34.6</v>
      </c>
    </row>
    <row r="107" spans="1:13" ht="69">
      <c r="A107" s="68">
        <v>99</v>
      </c>
      <c r="B107" s="52" t="s">
        <v>97</v>
      </c>
      <c r="C107" s="52" t="s">
        <v>73</v>
      </c>
      <c r="D107" s="52" t="s">
        <v>57</v>
      </c>
      <c r="E107" s="52" t="s">
        <v>321</v>
      </c>
      <c r="F107" s="52" t="s">
        <v>87</v>
      </c>
      <c r="G107" s="52" t="s">
        <v>60</v>
      </c>
      <c r="H107" s="52" t="s">
        <v>294</v>
      </c>
      <c r="I107" s="52" t="s">
        <v>74</v>
      </c>
      <c r="J107" s="63" t="s">
        <v>379</v>
      </c>
      <c r="K107" s="51">
        <v>513.2</v>
      </c>
      <c r="L107" s="51">
        <v>513.2</v>
      </c>
      <c r="M107" s="51">
        <v>513.2</v>
      </c>
    </row>
    <row r="108" spans="1:13" ht="81" customHeight="1">
      <c r="A108" s="68">
        <v>100</v>
      </c>
      <c r="B108" s="52" t="s">
        <v>97</v>
      </c>
      <c r="C108" s="52" t="s">
        <v>73</v>
      </c>
      <c r="D108" s="52" t="s">
        <v>57</v>
      </c>
      <c r="E108" s="52" t="s">
        <v>321</v>
      </c>
      <c r="F108" s="52" t="s">
        <v>87</v>
      </c>
      <c r="G108" s="52" t="s">
        <v>60</v>
      </c>
      <c r="H108" s="52" t="s">
        <v>301</v>
      </c>
      <c r="I108" s="52" t="s">
        <v>74</v>
      </c>
      <c r="J108" s="63" t="s">
        <v>380</v>
      </c>
      <c r="K108" s="51">
        <v>5884.7</v>
      </c>
      <c r="L108" s="51">
        <v>5884.7</v>
      </c>
      <c r="M108" s="51">
        <v>5884.7</v>
      </c>
    </row>
    <row r="109" spans="1:13" ht="54.75">
      <c r="A109" s="68">
        <v>101</v>
      </c>
      <c r="B109" s="52" t="s">
        <v>97</v>
      </c>
      <c r="C109" s="52" t="s">
        <v>73</v>
      </c>
      <c r="D109" s="52" t="s">
        <v>57</v>
      </c>
      <c r="E109" s="52" t="s">
        <v>321</v>
      </c>
      <c r="F109" s="52" t="s">
        <v>87</v>
      </c>
      <c r="G109" s="52" t="s">
        <v>60</v>
      </c>
      <c r="H109" s="52" t="s">
        <v>303</v>
      </c>
      <c r="I109" s="52" t="s">
        <v>74</v>
      </c>
      <c r="J109" s="63" t="s">
        <v>381</v>
      </c>
      <c r="K109" s="51">
        <v>57.7</v>
      </c>
      <c r="L109" s="51">
        <v>57.7</v>
      </c>
      <c r="M109" s="51">
        <v>57.7</v>
      </c>
    </row>
    <row r="110" spans="1:13" ht="27">
      <c r="A110" s="68">
        <v>102</v>
      </c>
      <c r="B110" s="52" t="s">
        <v>97</v>
      </c>
      <c r="C110" s="52" t="s">
        <v>73</v>
      </c>
      <c r="D110" s="52" t="s">
        <v>57</v>
      </c>
      <c r="E110" s="52" t="s">
        <v>321</v>
      </c>
      <c r="F110" s="52" t="s">
        <v>87</v>
      </c>
      <c r="G110" s="52" t="s">
        <v>60</v>
      </c>
      <c r="H110" s="52" t="s">
        <v>299</v>
      </c>
      <c r="I110" s="52" t="s">
        <v>74</v>
      </c>
      <c r="J110" s="65" t="s">
        <v>362</v>
      </c>
      <c r="K110" s="51">
        <v>549.9</v>
      </c>
      <c r="L110" s="51">
        <v>549.9</v>
      </c>
      <c r="M110" s="51">
        <v>549.9</v>
      </c>
    </row>
    <row r="111" spans="1:13" ht="69">
      <c r="A111" s="68">
        <v>103</v>
      </c>
      <c r="B111" s="52" t="s">
        <v>97</v>
      </c>
      <c r="C111" s="52" t="s">
        <v>73</v>
      </c>
      <c r="D111" s="52" t="s">
        <v>57</v>
      </c>
      <c r="E111" s="52" t="s">
        <v>321</v>
      </c>
      <c r="F111" s="52" t="s">
        <v>87</v>
      </c>
      <c r="G111" s="52" t="s">
        <v>60</v>
      </c>
      <c r="H111" s="52" t="s">
        <v>365</v>
      </c>
      <c r="I111" s="52" t="s">
        <v>74</v>
      </c>
      <c r="J111" s="65" t="s">
        <v>382</v>
      </c>
      <c r="K111" s="51">
        <v>327.2</v>
      </c>
      <c r="L111" s="51">
        <v>327.2</v>
      </c>
      <c r="M111" s="51">
        <v>327.2</v>
      </c>
    </row>
    <row r="112" spans="1:13" ht="47.25" customHeight="1">
      <c r="A112" s="68">
        <v>104</v>
      </c>
      <c r="B112" s="52" t="s">
        <v>97</v>
      </c>
      <c r="C112" s="52" t="s">
        <v>73</v>
      </c>
      <c r="D112" s="52" t="s">
        <v>57</v>
      </c>
      <c r="E112" s="52" t="s">
        <v>321</v>
      </c>
      <c r="F112" s="52" t="s">
        <v>87</v>
      </c>
      <c r="G112" s="52" t="s">
        <v>60</v>
      </c>
      <c r="H112" s="52" t="s">
        <v>304</v>
      </c>
      <c r="I112" s="52" t="s">
        <v>74</v>
      </c>
      <c r="J112" s="63" t="s">
        <v>383</v>
      </c>
      <c r="K112" s="51">
        <v>228.2</v>
      </c>
      <c r="L112" s="51">
        <v>228.2</v>
      </c>
      <c r="M112" s="51">
        <v>228.2</v>
      </c>
    </row>
    <row r="113" spans="1:13" ht="82.5">
      <c r="A113" s="68">
        <v>105</v>
      </c>
      <c r="B113" s="52" t="s">
        <v>97</v>
      </c>
      <c r="C113" s="52" t="s">
        <v>73</v>
      </c>
      <c r="D113" s="52" t="s">
        <v>57</v>
      </c>
      <c r="E113" s="52" t="s">
        <v>321</v>
      </c>
      <c r="F113" s="52" t="s">
        <v>87</v>
      </c>
      <c r="G113" s="52" t="s">
        <v>60</v>
      </c>
      <c r="H113" s="52" t="s">
        <v>302</v>
      </c>
      <c r="I113" s="52" t="s">
        <v>74</v>
      </c>
      <c r="J113" s="63" t="s">
        <v>384</v>
      </c>
      <c r="K113" s="51">
        <v>1350.3</v>
      </c>
      <c r="L113" s="51">
        <v>1350.3</v>
      </c>
      <c r="M113" s="51">
        <v>1350.3</v>
      </c>
    </row>
    <row r="114" spans="1:13" ht="110.25">
      <c r="A114" s="68">
        <v>106</v>
      </c>
      <c r="B114" s="52" t="s">
        <v>97</v>
      </c>
      <c r="C114" s="52" t="s">
        <v>73</v>
      </c>
      <c r="D114" s="52" t="s">
        <v>57</v>
      </c>
      <c r="E114" s="52" t="s">
        <v>321</v>
      </c>
      <c r="F114" s="52" t="s">
        <v>87</v>
      </c>
      <c r="G114" s="52" t="s">
        <v>60</v>
      </c>
      <c r="H114" s="52" t="s">
        <v>324</v>
      </c>
      <c r="I114" s="52" t="s">
        <v>74</v>
      </c>
      <c r="J114" s="63" t="s">
        <v>385</v>
      </c>
      <c r="K114" s="51">
        <v>336</v>
      </c>
      <c r="L114" s="51">
        <v>336</v>
      </c>
      <c r="M114" s="51">
        <v>336</v>
      </c>
    </row>
    <row r="115" spans="1:13" ht="96">
      <c r="A115" s="68">
        <v>107</v>
      </c>
      <c r="B115" s="52" t="s">
        <v>97</v>
      </c>
      <c r="C115" s="52" t="s">
        <v>73</v>
      </c>
      <c r="D115" s="52" t="s">
        <v>57</v>
      </c>
      <c r="E115" s="52" t="s">
        <v>321</v>
      </c>
      <c r="F115" s="52" t="s">
        <v>87</v>
      </c>
      <c r="G115" s="52" t="s">
        <v>60</v>
      </c>
      <c r="H115" s="52" t="s">
        <v>296</v>
      </c>
      <c r="I115" s="52" t="s">
        <v>74</v>
      </c>
      <c r="J115" s="63" t="s">
        <v>363</v>
      </c>
      <c r="K115" s="51">
        <v>130506.7</v>
      </c>
      <c r="L115" s="51">
        <v>130506.7</v>
      </c>
      <c r="M115" s="51">
        <v>130506.7</v>
      </c>
    </row>
    <row r="116" spans="1:13" ht="93.75" customHeight="1">
      <c r="A116" s="68">
        <v>108</v>
      </c>
      <c r="B116" s="52" t="s">
        <v>97</v>
      </c>
      <c r="C116" s="52" t="s">
        <v>73</v>
      </c>
      <c r="D116" s="52" t="s">
        <v>57</v>
      </c>
      <c r="E116" s="52" t="s">
        <v>321</v>
      </c>
      <c r="F116" s="52" t="s">
        <v>87</v>
      </c>
      <c r="G116" s="52" t="s">
        <v>60</v>
      </c>
      <c r="H116" s="52" t="s">
        <v>298</v>
      </c>
      <c r="I116" s="52" t="s">
        <v>74</v>
      </c>
      <c r="J116" s="63" t="s">
        <v>390</v>
      </c>
      <c r="K116" s="51">
        <v>10372.4</v>
      </c>
      <c r="L116" s="51">
        <v>10372.4</v>
      </c>
      <c r="M116" s="51">
        <v>10372.4</v>
      </c>
    </row>
    <row r="117" spans="1:13" ht="69">
      <c r="A117" s="68">
        <v>109</v>
      </c>
      <c r="B117" s="52" t="s">
        <v>97</v>
      </c>
      <c r="C117" s="52" t="s">
        <v>73</v>
      </c>
      <c r="D117" s="52" t="s">
        <v>57</v>
      </c>
      <c r="E117" s="52" t="s">
        <v>321</v>
      </c>
      <c r="F117" s="52" t="s">
        <v>87</v>
      </c>
      <c r="G117" s="52" t="s">
        <v>60</v>
      </c>
      <c r="H117" s="52" t="s">
        <v>319</v>
      </c>
      <c r="I117" s="52" t="s">
        <v>74</v>
      </c>
      <c r="J117" s="63" t="s">
        <v>386</v>
      </c>
      <c r="K117" s="51">
        <v>30230.8</v>
      </c>
      <c r="L117" s="51">
        <v>30230.8</v>
      </c>
      <c r="M117" s="51">
        <v>30230.8</v>
      </c>
    </row>
    <row r="118" spans="1:13" ht="92.25" customHeight="1">
      <c r="A118" s="68">
        <v>110</v>
      </c>
      <c r="B118" s="52" t="s">
        <v>97</v>
      </c>
      <c r="C118" s="52" t="s">
        <v>73</v>
      </c>
      <c r="D118" s="52" t="s">
        <v>57</v>
      </c>
      <c r="E118" s="52" t="s">
        <v>321</v>
      </c>
      <c r="F118" s="52" t="s">
        <v>87</v>
      </c>
      <c r="G118" s="52" t="s">
        <v>60</v>
      </c>
      <c r="H118" s="52" t="s">
        <v>292</v>
      </c>
      <c r="I118" s="52" t="s">
        <v>74</v>
      </c>
      <c r="J118" s="63" t="s">
        <v>387</v>
      </c>
      <c r="K118" s="51">
        <v>22549.5</v>
      </c>
      <c r="L118" s="51">
        <v>22497.3</v>
      </c>
      <c r="M118" s="51">
        <v>22588.7</v>
      </c>
    </row>
    <row r="119" spans="1:13" ht="96">
      <c r="A119" s="68">
        <v>111</v>
      </c>
      <c r="B119" s="52" t="s">
        <v>97</v>
      </c>
      <c r="C119" s="52" t="s">
        <v>73</v>
      </c>
      <c r="D119" s="52" t="s">
        <v>57</v>
      </c>
      <c r="E119" s="52" t="s">
        <v>62</v>
      </c>
      <c r="F119" s="52" t="s">
        <v>87</v>
      </c>
      <c r="G119" s="52" t="s">
        <v>60</v>
      </c>
      <c r="H119" s="52" t="s">
        <v>297</v>
      </c>
      <c r="I119" s="52" t="s">
        <v>74</v>
      </c>
      <c r="J119" s="63" t="s">
        <v>364</v>
      </c>
      <c r="K119" s="51">
        <v>50268.6</v>
      </c>
      <c r="L119" s="51">
        <v>50268.6</v>
      </c>
      <c r="M119" s="51">
        <v>50268.6</v>
      </c>
    </row>
    <row r="120" spans="1:13" ht="69">
      <c r="A120" s="68">
        <v>112</v>
      </c>
      <c r="B120" s="52" t="s">
        <v>97</v>
      </c>
      <c r="C120" s="52" t="s">
        <v>73</v>
      </c>
      <c r="D120" s="52" t="s">
        <v>57</v>
      </c>
      <c r="E120" s="52" t="s">
        <v>321</v>
      </c>
      <c r="F120" s="52" t="s">
        <v>87</v>
      </c>
      <c r="G120" s="52" t="s">
        <v>60</v>
      </c>
      <c r="H120" s="52" t="s">
        <v>293</v>
      </c>
      <c r="I120" s="52" t="s">
        <v>74</v>
      </c>
      <c r="J120" s="63" t="s">
        <v>391</v>
      </c>
      <c r="K120" s="51">
        <v>8505.2</v>
      </c>
      <c r="L120" s="51">
        <v>6584.1</v>
      </c>
      <c r="M120" s="51">
        <v>6584.1</v>
      </c>
    </row>
    <row r="121" spans="1:13" ht="73.5" customHeight="1">
      <c r="A121" s="68">
        <v>113</v>
      </c>
      <c r="B121" s="52" t="s">
        <v>97</v>
      </c>
      <c r="C121" s="52" t="s">
        <v>73</v>
      </c>
      <c r="D121" s="52" t="s">
        <v>57</v>
      </c>
      <c r="E121" s="52" t="s">
        <v>321</v>
      </c>
      <c r="F121" s="52" t="s">
        <v>87</v>
      </c>
      <c r="G121" s="52" t="s">
        <v>60</v>
      </c>
      <c r="H121" s="52" t="s">
        <v>300</v>
      </c>
      <c r="I121" s="52" t="s">
        <v>74</v>
      </c>
      <c r="J121" s="63" t="s">
        <v>388</v>
      </c>
      <c r="K121" s="51">
        <v>522.5</v>
      </c>
      <c r="L121" s="51">
        <v>522.5</v>
      </c>
      <c r="M121" s="51">
        <v>522.5</v>
      </c>
    </row>
    <row r="122" spans="1:13" ht="54.75">
      <c r="A122" s="68">
        <v>114</v>
      </c>
      <c r="B122" s="52" t="s">
        <v>97</v>
      </c>
      <c r="C122" s="52" t="s">
        <v>73</v>
      </c>
      <c r="D122" s="52" t="s">
        <v>57</v>
      </c>
      <c r="E122" s="52" t="s">
        <v>321</v>
      </c>
      <c r="F122" s="52" t="s">
        <v>87</v>
      </c>
      <c r="G122" s="52" t="s">
        <v>60</v>
      </c>
      <c r="H122" s="52" t="s">
        <v>407</v>
      </c>
      <c r="I122" s="52" t="s">
        <v>74</v>
      </c>
      <c r="J122" s="63" t="s">
        <v>408</v>
      </c>
      <c r="K122" s="51">
        <v>3103.9</v>
      </c>
      <c r="L122" s="51">
        <v>3103.9</v>
      </c>
      <c r="M122" s="51">
        <v>3103.9</v>
      </c>
    </row>
    <row r="123" spans="1:13" ht="41.25">
      <c r="A123" s="68">
        <v>115</v>
      </c>
      <c r="B123" s="53" t="s">
        <v>50</v>
      </c>
      <c r="C123" s="53" t="s">
        <v>73</v>
      </c>
      <c r="D123" s="53" t="s">
        <v>57</v>
      </c>
      <c r="E123" s="53" t="s">
        <v>321</v>
      </c>
      <c r="F123" s="53" t="s">
        <v>88</v>
      </c>
      <c r="G123" s="53" t="s">
        <v>49</v>
      </c>
      <c r="H123" s="53" t="s">
        <v>51</v>
      </c>
      <c r="I123" s="53" t="s">
        <v>74</v>
      </c>
      <c r="J123" s="66" t="s">
        <v>357</v>
      </c>
      <c r="K123" s="50">
        <f>K124</f>
        <v>1067.5</v>
      </c>
      <c r="L123" s="50">
        <f>L124</f>
        <v>1067.5</v>
      </c>
      <c r="M123" s="50">
        <f>M124</f>
        <v>1067.5</v>
      </c>
    </row>
    <row r="124" spans="1:13" ht="41.25">
      <c r="A124" s="68">
        <v>116</v>
      </c>
      <c r="B124" s="55" t="s">
        <v>97</v>
      </c>
      <c r="C124" s="55" t="s">
        <v>73</v>
      </c>
      <c r="D124" s="55" t="s">
        <v>57</v>
      </c>
      <c r="E124" s="55" t="s">
        <v>321</v>
      </c>
      <c r="F124" s="55" t="s">
        <v>88</v>
      </c>
      <c r="G124" s="55" t="s">
        <v>60</v>
      </c>
      <c r="H124" s="55" t="s">
        <v>51</v>
      </c>
      <c r="I124" s="55" t="s">
        <v>74</v>
      </c>
      <c r="J124" s="67" t="s">
        <v>396</v>
      </c>
      <c r="K124" s="50">
        <v>1067.5</v>
      </c>
      <c r="L124" s="50">
        <v>1067.5</v>
      </c>
      <c r="M124" s="50">
        <v>1067.5</v>
      </c>
    </row>
    <row r="125" spans="1:13" ht="41.25">
      <c r="A125" s="68">
        <v>117</v>
      </c>
      <c r="B125" s="55" t="s">
        <v>50</v>
      </c>
      <c r="C125" s="55" t="s">
        <v>73</v>
      </c>
      <c r="D125" s="55" t="s">
        <v>57</v>
      </c>
      <c r="E125" s="55" t="s">
        <v>328</v>
      </c>
      <c r="F125" s="55" t="s">
        <v>347</v>
      </c>
      <c r="G125" s="55" t="s">
        <v>49</v>
      </c>
      <c r="H125" s="55" t="s">
        <v>51</v>
      </c>
      <c r="I125" s="55" t="s">
        <v>74</v>
      </c>
      <c r="J125" s="61" t="s">
        <v>358</v>
      </c>
      <c r="K125" s="50">
        <f>K126</f>
        <v>8205.4</v>
      </c>
      <c r="L125" s="50">
        <f>L126</f>
        <v>1172.2</v>
      </c>
      <c r="M125" s="50">
        <f>M126</f>
        <v>2344.4</v>
      </c>
    </row>
    <row r="126" spans="1:13" ht="41.25">
      <c r="A126" s="68">
        <v>118</v>
      </c>
      <c r="B126" s="55" t="s">
        <v>50</v>
      </c>
      <c r="C126" s="55" t="s">
        <v>73</v>
      </c>
      <c r="D126" s="55" t="s">
        <v>57</v>
      </c>
      <c r="E126" s="55" t="s">
        <v>328</v>
      </c>
      <c r="F126" s="55" t="s">
        <v>347</v>
      </c>
      <c r="G126" s="55" t="s">
        <v>60</v>
      </c>
      <c r="H126" s="55" t="s">
        <v>51</v>
      </c>
      <c r="I126" s="55" t="s">
        <v>74</v>
      </c>
      <c r="J126" s="61" t="s">
        <v>341</v>
      </c>
      <c r="K126" s="50">
        <v>8205.4</v>
      </c>
      <c r="L126" s="50">
        <v>1172.2</v>
      </c>
      <c r="M126" s="50">
        <v>2344.4</v>
      </c>
    </row>
    <row r="127" spans="1:13" ht="27">
      <c r="A127" s="68">
        <v>119</v>
      </c>
      <c r="B127" s="48" t="s">
        <v>97</v>
      </c>
      <c r="C127" s="48" t="s">
        <v>73</v>
      </c>
      <c r="D127" s="48" t="s">
        <v>57</v>
      </c>
      <c r="E127" s="48" t="s">
        <v>328</v>
      </c>
      <c r="F127" s="48" t="s">
        <v>345</v>
      </c>
      <c r="G127" s="48" t="s">
        <v>49</v>
      </c>
      <c r="H127" s="48" t="s">
        <v>51</v>
      </c>
      <c r="I127" s="48" t="s">
        <v>74</v>
      </c>
      <c r="J127" s="58" t="s">
        <v>409</v>
      </c>
      <c r="K127" s="51">
        <f>K128</f>
        <v>1518.4</v>
      </c>
      <c r="L127" s="51">
        <f>L128</f>
        <v>1535</v>
      </c>
      <c r="M127" s="51">
        <f>M128</f>
        <v>1591.9</v>
      </c>
    </row>
    <row r="128" spans="1:13" ht="27">
      <c r="A128" s="68">
        <v>120</v>
      </c>
      <c r="B128" s="48" t="s">
        <v>97</v>
      </c>
      <c r="C128" s="48" t="s">
        <v>73</v>
      </c>
      <c r="D128" s="48" t="s">
        <v>57</v>
      </c>
      <c r="E128" s="48" t="s">
        <v>328</v>
      </c>
      <c r="F128" s="48" t="s">
        <v>345</v>
      </c>
      <c r="G128" s="48" t="s">
        <v>60</v>
      </c>
      <c r="H128" s="48" t="s">
        <v>51</v>
      </c>
      <c r="I128" s="48" t="s">
        <v>74</v>
      </c>
      <c r="J128" s="58" t="s">
        <v>410</v>
      </c>
      <c r="K128" s="51">
        <v>1518.4</v>
      </c>
      <c r="L128" s="51">
        <v>1535</v>
      </c>
      <c r="M128" s="51">
        <v>1591.9</v>
      </c>
    </row>
    <row r="129" spans="1:13" ht="27">
      <c r="A129" s="68">
        <v>121</v>
      </c>
      <c r="B129" s="55" t="s">
        <v>97</v>
      </c>
      <c r="C129" s="55" t="s">
        <v>73</v>
      </c>
      <c r="D129" s="55" t="s">
        <v>57</v>
      </c>
      <c r="E129" s="55" t="s">
        <v>328</v>
      </c>
      <c r="F129" s="55" t="s">
        <v>67</v>
      </c>
      <c r="G129" s="55" t="s">
        <v>49</v>
      </c>
      <c r="H129" s="55" t="s">
        <v>51</v>
      </c>
      <c r="I129" s="55" t="s">
        <v>74</v>
      </c>
      <c r="J129" s="58" t="s">
        <v>411</v>
      </c>
      <c r="K129" s="51">
        <f>K130</f>
        <v>26.7</v>
      </c>
      <c r="L129" s="51">
        <f>L130</f>
        <v>1.8</v>
      </c>
      <c r="M129" s="51">
        <f>M130</f>
        <v>2.9</v>
      </c>
    </row>
    <row r="130" spans="1:13" ht="54.75">
      <c r="A130" s="68">
        <v>122</v>
      </c>
      <c r="B130" s="55" t="s">
        <v>97</v>
      </c>
      <c r="C130" s="55" t="s">
        <v>73</v>
      </c>
      <c r="D130" s="55" t="s">
        <v>57</v>
      </c>
      <c r="E130" s="55" t="s">
        <v>328</v>
      </c>
      <c r="F130" s="55" t="s">
        <v>67</v>
      </c>
      <c r="G130" s="55" t="s">
        <v>60</v>
      </c>
      <c r="H130" s="55" t="s">
        <v>51</v>
      </c>
      <c r="I130" s="55" t="s">
        <v>74</v>
      </c>
      <c r="J130" s="65" t="s">
        <v>412</v>
      </c>
      <c r="K130" s="51">
        <v>26.7</v>
      </c>
      <c r="L130" s="51">
        <v>1.8</v>
      </c>
      <c r="M130" s="51">
        <v>2.9</v>
      </c>
    </row>
    <row r="131" spans="1:13" ht="13.5">
      <c r="A131" s="68">
        <v>123</v>
      </c>
      <c r="B131" s="48" t="s">
        <v>50</v>
      </c>
      <c r="C131" s="48" t="s">
        <v>73</v>
      </c>
      <c r="D131" s="48" t="s">
        <v>57</v>
      </c>
      <c r="E131" s="48" t="s">
        <v>395</v>
      </c>
      <c r="F131" s="48" t="s">
        <v>50</v>
      </c>
      <c r="G131" s="48" t="s">
        <v>49</v>
      </c>
      <c r="H131" s="48" t="s">
        <v>51</v>
      </c>
      <c r="I131" s="48" t="s">
        <v>74</v>
      </c>
      <c r="J131" s="58" t="s">
        <v>92</v>
      </c>
      <c r="K131" s="51">
        <f>K132</f>
        <v>22454.58</v>
      </c>
      <c r="L131" s="51">
        <f>L132</f>
        <v>22454.58</v>
      </c>
      <c r="M131" s="51">
        <f>M132</f>
        <v>22454.58</v>
      </c>
    </row>
    <row r="132" spans="1:13" ht="41.25">
      <c r="A132" s="68">
        <v>124</v>
      </c>
      <c r="B132" s="48" t="s">
        <v>97</v>
      </c>
      <c r="C132" s="48" t="s">
        <v>73</v>
      </c>
      <c r="D132" s="48" t="s">
        <v>57</v>
      </c>
      <c r="E132" s="48" t="s">
        <v>395</v>
      </c>
      <c r="F132" s="48" t="s">
        <v>289</v>
      </c>
      <c r="G132" s="48" t="s">
        <v>60</v>
      </c>
      <c r="H132" s="48" t="s">
        <v>51</v>
      </c>
      <c r="I132" s="48" t="s">
        <v>74</v>
      </c>
      <c r="J132" s="58" t="s">
        <v>290</v>
      </c>
      <c r="K132" s="50">
        <f>SUM(K133:K140)</f>
        <v>22454.58</v>
      </c>
      <c r="L132" s="50">
        <f>SUM(L133:L140)</f>
        <v>22454.58</v>
      </c>
      <c r="M132" s="50">
        <f>SUM(M133:M140)</f>
        <v>22454.58</v>
      </c>
    </row>
    <row r="133" spans="1:13" ht="41.25">
      <c r="A133" s="68">
        <v>125</v>
      </c>
      <c r="B133" s="48" t="s">
        <v>97</v>
      </c>
      <c r="C133" s="48" t="s">
        <v>73</v>
      </c>
      <c r="D133" s="48" t="s">
        <v>57</v>
      </c>
      <c r="E133" s="48" t="s">
        <v>395</v>
      </c>
      <c r="F133" s="48" t="s">
        <v>289</v>
      </c>
      <c r="G133" s="48" t="s">
        <v>60</v>
      </c>
      <c r="H133" s="48" t="s">
        <v>413</v>
      </c>
      <c r="I133" s="48" t="s">
        <v>74</v>
      </c>
      <c r="J133" s="58" t="s">
        <v>449</v>
      </c>
      <c r="K133" s="50">
        <v>976.28</v>
      </c>
      <c r="L133" s="50">
        <v>976.28</v>
      </c>
      <c r="M133" s="50">
        <v>976.28</v>
      </c>
    </row>
    <row r="134" spans="1:13" ht="41.25">
      <c r="A134" s="68">
        <v>126</v>
      </c>
      <c r="B134" s="48" t="s">
        <v>97</v>
      </c>
      <c r="C134" s="48" t="s">
        <v>73</v>
      </c>
      <c r="D134" s="48" t="s">
        <v>57</v>
      </c>
      <c r="E134" s="48" t="s">
        <v>395</v>
      </c>
      <c r="F134" s="48" t="s">
        <v>289</v>
      </c>
      <c r="G134" s="48" t="s">
        <v>60</v>
      </c>
      <c r="H134" s="48" t="s">
        <v>414</v>
      </c>
      <c r="I134" s="48" t="s">
        <v>74</v>
      </c>
      <c r="J134" s="58" t="s">
        <v>437</v>
      </c>
      <c r="K134" s="50">
        <v>2403.67</v>
      </c>
      <c r="L134" s="50">
        <v>2403.67</v>
      </c>
      <c r="M134" s="50">
        <v>2403.67</v>
      </c>
    </row>
    <row r="135" spans="1:13" ht="41.25">
      <c r="A135" s="68">
        <v>127</v>
      </c>
      <c r="B135" s="48" t="s">
        <v>97</v>
      </c>
      <c r="C135" s="48" t="s">
        <v>73</v>
      </c>
      <c r="D135" s="48" t="s">
        <v>57</v>
      </c>
      <c r="E135" s="48" t="s">
        <v>395</v>
      </c>
      <c r="F135" s="48" t="s">
        <v>289</v>
      </c>
      <c r="G135" s="48" t="s">
        <v>60</v>
      </c>
      <c r="H135" s="48" t="s">
        <v>415</v>
      </c>
      <c r="I135" s="48" t="s">
        <v>74</v>
      </c>
      <c r="J135" s="58" t="s">
        <v>438</v>
      </c>
      <c r="K135" s="50">
        <v>2381.92</v>
      </c>
      <c r="L135" s="50">
        <v>2381.92</v>
      </c>
      <c r="M135" s="50">
        <v>2381.92</v>
      </c>
    </row>
    <row r="136" spans="1:13" ht="41.25">
      <c r="A136" s="68">
        <v>128</v>
      </c>
      <c r="B136" s="48" t="s">
        <v>97</v>
      </c>
      <c r="C136" s="48" t="s">
        <v>73</v>
      </c>
      <c r="D136" s="48" t="s">
        <v>57</v>
      </c>
      <c r="E136" s="48" t="s">
        <v>395</v>
      </c>
      <c r="F136" s="48" t="s">
        <v>289</v>
      </c>
      <c r="G136" s="48" t="s">
        <v>60</v>
      </c>
      <c r="H136" s="48" t="s">
        <v>416</v>
      </c>
      <c r="I136" s="48" t="s">
        <v>74</v>
      </c>
      <c r="J136" s="58" t="s">
        <v>439</v>
      </c>
      <c r="K136" s="50">
        <v>1612.73</v>
      </c>
      <c r="L136" s="50">
        <v>1612.73</v>
      </c>
      <c r="M136" s="50">
        <v>1612.73</v>
      </c>
    </row>
    <row r="137" spans="1:13" ht="41.25">
      <c r="A137" s="68">
        <v>129</v>
      </c>
      <c r="B137" s="48" t="s">
        <v>97</v>
      </c>
      <c r="C137" s="48" t="s">
        <v>73</v>
      </c>
      <c r="D137" s="48" t="s">
        <v>57</v>
      </c>
      <c r="E137" s="48" t="s">
        <v>395</v>
      </c>
      <c r="F137" s="48" t="s">
        <v>289</v>
      </c>
      <c r="G137" s="48" t="s">
        <v>60</v>
      </c>
      <c r="H137" s="48" t="s">
        <v>417</v>
      </c>
      <c r="I137" s="48" t="s">
        <v>74</v>
      </c>
      <c r="J137" s="58" t="s">
        <v>450</v>
      </c>
      <c r="K137" s="50">
        <v>3361.99</v>
      </c>
      <c r="L137" s="50">
        <v>3361.99</v>
      </c>
      <c r="M137" s="50">
        <v>3361.99</v>
      </c>
    </row>
    <row r="138" spans="1:13" ht="41.25">
      <c r="A138" s="68">
        <v>130</v>
      </c>
      <c r="B138" s="48" t="s">
        <v>97</v>
      </c>
      <c r="C138" s="48" t="s">
        <v>73</v>
      </c>
      <c r="D138" s="48" t="s">
        <v>57</v>
      </c>
      <c r="E138" s="48" t="s">
        <v>395</v>
      </c>
      <c r="F138" s="48" t="s">
        <v>289</v>
      </c>
      <c r="G138" s="48" t="s">
        <v>60</v>
      </c>
      <c r="H138" s="48" t="s">
        <v>419</v>
      </c>
      <c r="I138" s="48" t="s">
        <v>74</v>
      </c>
      <c r="J138" s="58" t="s">
        <v>440</v>
      </c>
      <c r="K138" s="50">
        <v>4834.06</v>
      </c>
      <c r="L138" s="50">
        <v>4834.06</v>
      </c>
      <c r="M138" s="50">
        <v>4834.06</v>
      </c>
    </row>
    <row r="139" spans="1:13" ht="41.25">
      <c r="A139" s="68">
        <v>131</v>
      </c>
      <c r="B139" s="48" t="s">
        <v>97</v>
      </c>
      <c r="C139" s="48" t="s">
        <v>73</v>
      </c>
      <c r="D139" s="48" t="s">
        <v>57</v>
      </c>
      <c r="E139" s="48" t="s">
        <v>395</v>
      </c>
      <c r="F139" s="48" t="s">
        <v>289</v>
      </c>
      <c r="G139" s="48" t="s">
        <v>60</v>
      </c>
      <c r="H139" s="48" t="s">
        <v>421</v>
      </c>
      <c r="I139" s="48" t="s">
        <v>74</v>
      </c>
      <c r="J139" s="58" t="s">
        <v>441</v>
      </c>
      <c r="K139" s="50">
        <v>3290.86</v>
      </c>
      <c r="L139" s="50">
        <v>3290.86</v>
      </c>
      <c r="M139" s="50">
        <v>3290.86</v>
      </c>
    </row>
    <row r="140" spans="1:13" ht="41.25">
      <c r="A140" s="68">
        <v>132</v>
      </c>
      <c r="B140" s="48" t="s">
        <v>97</v>
      </c>
      <c r="C140" s="48" t="s">
        <v>73</v>
      </c>
      <c r="D140" s="48" t="s">
        <v>57</v>
      </c>
      <c r="E140" s="48" t="s">
        <v>395</v>
      </c>
      <c r="F140" s="48" t="s">
        <v>289</v>
      </c>
      <c r="G140" s="48" t="s">
        <v>60</v>
      </c>
      <c r="H140" s="48" t="s">
        <v>422</v>
      </c>
      <c r="I140" s="48" t="s">
        <v>74</v>
      </c>
      <c r="J140" s="58" t="s">
        <v>442</v>
      </c>
      <c r="K140" s="50">
        <v>3593.07</v>
      </c>
      <c r="L140" s="50">
        <v>3593.07</v>
      </c>
      <c r="M140" s="50">
        <v>3593.07</v>
      </c>
    </row>
    <row r="141" spans="1:13" ht="13.5">
      <c r="A141" s="68">
        <v>133</v>
      </c>
      <c r="B141" s="48" t="s">
        <v>50</v>
      </c>
      <c r="C141" s="48" t="s">
        <v>73</v>
      </c>
      <c r="D141" s="48" t="s">
        <v>458</v>
      </c>
      <c r="E141" s="48" t="s">
        <v>49</v>
      </c>
      <c r="F141" s="48" t="s">
        <v>50</v>
      </c>
      <c r="G141" s="48" t="s">
        <v>49</v>
      </c>
      <c r="H141" s="48" t="s">
        <v>51</v>
      </c>
      <c r="I141" s="48" t="s">
        <v>50</v>
      </c>
      <c r="J141" s="58" t="s">
        <v>457</v>
      </c>
      <c r="K141" s="50">
        <f aca="true" t="shared" si="4" ref="K141:M142">K142</f>
        <v>0</v>
      </c>
      <c r="L141" s="50">
        <f t="shared" si="4"/>
        <v>15887.1</v>
      </c>
      <c r="M141" s="50">
        <f t="shared" si="4"/>
        <v>9795.8</v>
      </c>
    </row>
    <row r="142" spans="1:13" ht="13.5">
      <c r="A142" s="68">
        <v>134</v>
      </c>
      <c r="B142" s="48" t="s">
        <v>50</v>
      </c>
      <c r="C142" s="48" t="s">
        <v>73</v>
      </c>
      <c r="D142" s="48" t="s">
        <v>458</v>
      </c>
      <c r="E142" s="48" t="s">
        <v>60</v>
      </c>
      <c r="F142" s="48" t="s">
        <v>50</v>
      </c>
      <c r="G142" s="48" t="s">
        <v>60</v>
      </c>
      <c r="H142" s="48" t="s">
        <v>51</v>
      </c>
      <c r="I142" s="48" t="s">
        <v>460</v>
      </c>
      <c r="J142" s="70" t="s">
        <v>459</v>
      </c>
      <c r="K142" s="50">
        <f t="shared" si="4"/>
        <v>0</v>
      </c>
      <c r="L142" s="50">
        <f t="shared" si="4"/>
        <v>15887.1</v>
      </c>
      <c r="M142" s="50">
        <f t="shared" si="4"/>
        <v>9795.8</v>
      </c>
    </row>
    <row r="143" spans="1:13" ht="13.5">
      <c r="A143" s="68">
        <v>135</v>
      </c>
      <c r="B143" s="48" t="s">
        <v>97</v>
      </c>
      <c r="C143" s="48" t="s">
        <v>73</v>
      </c>
      <c r="D143" s="48" t="s">
        <v>458</v>
      </c>
      <c r="E143" s="48" t="s">
        <v>60</v>
      </c>
      <c r="F143" s="48" t="s">
        <v>59</v>
      </c>
      <c r="G143" s="48" t="s">
        <v>60</v>
      </c>
      <c r="H143" s="48" t="s">
        <v>51</v>
      </c>
      <c r="I143" s="48" t="s">
        <v>460</v>
      </c>
      <c r="J143" s="70" t="s">
        <v>459</v>
      </c>
      <c r="K143" s="50">
        <v>0</v>
      </c>
      <c r="L143" s="50">
        <v>15887.1</v>
      </c>
      <c r="M143" s="50">
        <v>9795.8</v>
      </c>
    </row>
    <row r="144" spans="1:13" ht="13.5">
      <c r="A144" s="47">
        <v>136</v>
      </c>
      <c r="B144" s="57"/>
      <c r="C144" s="57"/>
      <c r="D144" s="57"/>
      <c r="E144" s="57"/>
      <c r="F144" s="57"/>
      <c r="G144" s="57"/>
      <c r="H144" s="57"/>
      <c r="I144" s="57"/>
      <c r="J144" s="49" t="s">
        <v>139</v>
      </c>
      <c r="K144" s="51">
        <f>K84+K85</f>
        <v>859148.52</v>
      </c>
      <c r="L144" s="51">
        <f>L84+L85</f>
        <v>877165.121</v>
      </c>
      <c r="M144" s="51">
        <f>M84+M85</f>
        <v>886658.622153</v>
      </c>
    </row>
    <row r="145" ht="12.75">
      <c r="A145" s="44"/>
    </row>
    <row r="146" ht="12.75">
      <c r="A146" s="44"/>
    </row>
  </sheetData>
  <sheetProtection/>
  <mergeCells count="11">
    <mergeCell ref="K1:M1"/>
    <mergeCell ref="K2:M2"/>
    <mergeCell ref="K3:M3"/>
    <mergeCell ref="A7:A8"/>
    <mergeCell ref="B6:J6"/>
    <mergeCell ref="A5:M5"/>
    <mergeCell ref="M7:M8"/>
    <mergeCell ref="L7:L8"/>
    <mergeCell ref="B7:I7"/>
    <mergeCell ref="J7:J8"/>
    <mergeCell ref="K7:K8"/>
  </mergeCells>
  <printOptions horizontalCentered="1"/>
  <pageMargins left="0.3937007874015748" right="0.3937007874015748" top="1.1811023622047245" bottom="0.3937007874015748" header="0.1968503937007874" footer="0.1968503937007874"/>
  <pageSetup fitToHeight="18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ФУЭ администрации Мотыгинского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Савельева Р.Г.</dc:creator>
  <cp:keywords/>
  <dc:description/>
  <cp:lastModifiedBy>Валентина Дмитриевна</cp:lastModifiedBy>
  <cp:lastPrinted>2017-11-14T03:44:31Z</cp:lastPrinted>
  <dcterms:created xsi:type="dcterms:W3CDTF">2005-11-20T02:14:16Z</dcterms:created>
  <dcterms:modified xsi:type="dcterms:W3CDTF">2017-12-21T09:24:12Z</dcterms:modified>
  <cp:category/>
  <cp:version/>
  <cp:contentType/>
  <cp:contentStatus/>
</cp:coreProperties>
</file>