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6315" activeTab="0"/>
  </bookViews>
  <sheets>
    <sheet name="доходы" sheetId="1" r:id="rId1"/>
    <sheet name="ведомственые" sheetId="2" r:id="rId2"/>
    <sheet name="приложение 4" sheetId="3" r:id="rId3"/>
    <sheet name="приложение 6" sheetId="4" r:id="rId4"/>
    <sheet name="источники" sheetId="5" r:id="rId5"/>
    <sheet name="Приложение 7 Юг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<sst xmlns="http://schemas.openxmlformats.org/spreadsheetml/2006/main" count="1028" uniqueCount="347">
  <si>
    <t>000 1 00 00000 00 0000 000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</si>
  <si>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</si>
  <si>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</si>
  <si>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</si>
  <si>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</si>
  <si>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Земельный налог</t>
  </si>
  <si>
    <t>Наименование</t>
  </si>
  <si>
    <t>тыс. руб.</t>
  </si>
  <si>
    <t>План по решению сессии</t>
  </si>
  <si>
    <t>жкх</t>
  </si>
  <si>
    <t>мслуж</t>
  </si>
  <si>
    <t>опека</t>
  </si>
  <si>
    <t>пов етс</t>
  </si>
  <si>
    <t>благоустр</t>
  </si>
  <si>
    <t>субвенция несоверш</t>
  </si>
  <si>
    <t>субвенция соцзащита органы</t>
  </si>
  <si>
    <t>субвенция соцзащита жку</t>
  </si>
  <si>
    <t>субвенция с/х производство</t>
  </si>
  <si>
    <t>субвенция кл.руков</t>
  </si>
  <si>
    <t>возврат жку</t>
  </si>
  <si>
    <t>субвенция меры соцподдержки</t>
  </si>
  <si>
    <t>о защите прав ребенка</t>
  </si>
  <si>
    <t>соцподдержка инвалидов</t>
  </si>
  <si>
    <t>соц обслуживание населения</t>
  </si>
  <si>
    <t>на погашение кред.задолж.</t>
  </si>
  <si>
    <t>отд.категориям граждан</t>
  </si>
  <si>
    <t>приемн родит</t>
  </si>
  <si>
    <t>образоват.проц</t>
  </si>
  <si>
    <t>субенция скорая</t>
  </si>
  <si>
    <t>предприним ЦРБ</t>
  </si>
  <si>
    <t>вус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</si>
  <si>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</si>
  <si>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</si>
  <si>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</si>
  <si>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</si>
  <si>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</si>
  <si>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</si>
  <si>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</si>
  <si>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</si>
  <si>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</si>
  <si>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00</t>
  </si>
  <si>
    <t>000</t>
  </si>
  <si>
    <t>0000</t>
  </si>
  <si>
    <t>1</t>
  </si>
  <si>
    <t>01</t>
  </si>
  <si>
    <t>010</t>
  </si>
  <si>
    <t>110</t>
  </si>
  <si>
    <t>02</t>
  </si>
  <si>
    <t>030</t>
  </si>
  <si>
    <t>06</t>
  </si>
  <si>
    <t>11</t>
  </si>
  <si>
    <t>120</t>
  </si>
  <si>
    <t>2</t>
  </si>
  <si>
    <t>151</t>
  </si>
  <si>
    <t>3</t>
  </si>
  <si>
    <t>№ строки</t>
  </si>
  <si>
    <t xml:space="preserve">000 </t>
  </si>
  <si>
    <t>182</t>
  </si>
  <si>
    <t>001</t>
  </si>
  <si>
    <t>03</t>
  </si>
  <si>
    <t>554</t>
  </si>
  <si>
    <t>04</t>
  </si>
  <si>
    <t>999</t>
  </si>
  <si>
    <t>Иные межбюджетные трансферты</t>
  </si>
  <si>
    <t>0103</t>
  </si>
  <si>
    <t>0102</t>
  </si>
  <si>
    <t xml:space="preserve"> </t>
  </si>
  <si>
    <t>Приложение № 4</t>
  </si>
  <si>
    <t>Наименование главных распорядителей  и наименование показателей бюджетной классификации</t>
  </si>
  <si>
    <t>Целевая статья</t>
  </si>
  <si>
    <t>Вид расходов</t>
  </si>
  <si>
    <t>2011г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</si>
  <si>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</si>
  <si>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</si>
  <si>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</si>
  <si>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</si>
  <si>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Культура</t>
  </si>
  <si>
    <t>Всего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</si>
  <si>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</si>
  <si>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</si>
  <si>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</si>
  <si>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4</t>
  </si>
  <si>
    <t>Распределение бюджетных ассигнований по разделам и подразделам классификации расходов бюджетов на 2014 год и плановый период 2015-2016 годов.</t>
  </si>
  <si>
    <t>Код ведомства</t>
  </si>
  <si>
    <t>Сумма 2014  г</t>
  </si>
  <si>
    <t>Сумма 2015 г</t>
  </si>
  <si>
    <t>Сумма 2016 г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</si>
  <si>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</si>
  <si>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</si>
  <si>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Приложение № 5</t>
  </si>
  <si>
    <t>7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</si>
  <si>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</si>
  <si>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</si>
  <si>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</si>
  <si>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</si>
  <si>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</si>
  <si>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</si>
  <si>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100</t>
  </si>
  <si>
    <t>Уличное освещение</t>
  </si>
  <si>
    <t>Приложение № 6</t>
  </si>
  <si>
    <t>Приложение 1</t>
  </si>
  <si>
    <t>(тыс. 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</si>
  <si>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</si>
  <si>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</si>
  <si>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</si>
  <si>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</si>
  <si>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</si>
  <si>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</si>
  <si>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</si>
  <si>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</t>
  </si>
  <si>
    <t>25</t>
  </si>
  <si>
    <t>000 01 06 00 00 00 0000 000</t>
  </si>
  <si>
    <t>Иные источники внутреннего финансирования дефицитов бюджетов</t>
  </si>
  <si>
    <t>26</t>
  </si>
  <si>
    <t>116 01 06 01 00 00 0000 000</t>
  </si>
  <si>
    <t>Акции и иные формы участия в капитале, находящиеся в государственной и муниципальной собственности</t>
  </si>
  <si>
    <t>27</t>
  </si>
  <si>
    <t>116 01 06 01 00 00 0000 630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</si>
  <si>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</si>
  <si>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28</t>
  </si>
  <si>
    <t>116 01 06 01 00 02 0000 630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</si>
  <si>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</si>
  <si>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29</t>
  </si>
  <si>
    <t>800 01 06 04 00 00 0000 000</t>
  </si>
  <si>
    <t>Исполнение государственных и муниципальных гарантий в валюте Российской Федерации</t>
  </si>
  <si>
    <t>30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</si>
  <si>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</si>
  <si>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</si>
  <si>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31</t>
  </si>
  <si>
    <t>800 01 06 04 00 02 0000 810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</si>
  <si>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</si>
  <si>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6</t>
  </si>
  <si>
    <t>Уменьшение остатков средств бюджетов</t>
  </si>
  <si>
    <t>Уменьшение прочих остатков средств бюджетов</t>
  </si>
  <si>
    <t>8</t>
  </si>
  <si>
    <t>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</si>
  <si>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</si>
  <si>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</si>
  <si>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</si>
  <si>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13</t>
  </si>
  <si>
    <t>7508</t>
  </si>
  <si>
    <t>024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</si>
  <si>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</si>
  <si>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7594</t>
  </si>
  <si>
    <t xml:space="preserve">Национальная оборона </t>
  </si>
  <si>
    <t>Национальная экономика</t>
  </si>
  <si>
    <t>Дорожное хозяйство (дорожные фонды)</t>
  </si>
  <si>
    <t>Резервные фонды</t>
  </si>
  <si>
    <t>Раздел-Подраздел</t>
  </si>
  <si>
    <t>0100</t>
  </si>
  <si>
    <t>0104</t>
  </si>
  <si>
    <t>0111</t>
  </si>
  <si>
    <t>0200</t>
  </si>
  <si>
    <t>0203</t>
  </si>
  <si>
    <t>0400</t>
  </si>
  <si>
    <t>0409</t>
  </si>
  <si>
    <t>0503</t>
  </si>
  <si>
    <t>0800</t>
  </si>
  <si>
    <t>0801</t>
  </si>
  <si>
    <t>Иные бюджетные ассигнования</t>
  </si>
  <si>
    <t>0</t>
  </si>
  <si>
    <t>0150000000</t>
  </si>
  <si>
    <t>0110000000</t>
  </si>
  <si>
    <t>0140000000</t>
  </si>
  <si>
    <t>9210075140</t>
  </si>
  <si>
    <t>9170010110</t>
  </si>
  <si>
    <t>043</t>
  </si>
  <si>
    <t>10</t>
  </si>
  <si>
    <t>557</t>
  </si>
  <si>
    <t>Другие общегосударственные вопросы</t>
  </si>
  <si>
    <t>0113</t>
  </si>
  <si>
    <t>0110000210</t>
  </si>
  <si>
    <t>Подпрограмма "Развитие органов местного самоуправления, муниципальной службы поселения"</t>
  </si>
  <si>
    <t>Руководство и управление в сфере установленных функций органов местного самоуправления в рамках подпрограммы «Развитие органов местного самоуправления, муниципальной службы поселения"</t>
  </si>
  <si>
    <t>Подпрограмма«Развитие и модернизация улично-дорожной сети поселения»</t>
  </si>
  <si>
    <t>Подпрограмма «Поддержка и развитие муниципальных проектов и мероприятий по благоустройству территорий поселения"</t>
  </si>
  <si>
    <t>Резервные фонды местных администраций</t>
  </si>
  <si>
    <t>0140096010</t>
  </si>
  <si>
    <t>Непрограммные расходы исполнительной власти</t>
  </si>
  <si>
    <t>0100000000</t>
  </si>
  <si>
    <t>Наименование главных распорядителей и наименование показателей бюджетной классификации</t>
  </si>
  <si>
    <t>Раздел, подраздел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</si>
  <si>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</si>
  <si>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</si>
  <si>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местного самоуправления</t>
  </si>
  <si>
    <t>870</t>
  </si>
  <si>
    <t>Национальная оборона</t>
  </si>
  <si>
    <t>Мобилизационная и вневойсковая подготовка</t>
  </si>
  <si>
    <t>Осуществление первичного воинского учета на территориях, где отсуствуют военные комиссариаты (непрограммные расходы)</t>
  </si>
  <si>
    <t>9170051180</t>
  </si>
  <si>
    <t>Содержание автомобильных дорог общего пользования местного значения городских и сельских поселений</t>
  </si>
  <si>
    <t>Иные закупки товаров, работ и услуг для обеспечения государственных (муниципальных) нужд</t>
  </si>
  <si>
    <t>Жилищно-коммунальное хозяйство</t>
  </si>
  <si>
    <t>0500</t>
  </si>
  <si>
    <t>540</t>
  </si>
  <si>
    <t>ВСЕГО:</t>
  </si>
  <si>
    <t xml:space="preserve">на финансирование расходов, связанных с передачей осуществления части полномочий </t>
  </si>
  <si>
    <t>органов местного самоуправления поселения на районный уровень</t>
  </si>
  <si>
    <t>№ п/п</t>
  </si>
  <si>
    <t>Наименование поселения</t>
  </si>
  <si>
    <t>Итого:</t>
  </si>
  <si>
    <t>557 01 05 02 01 10 0000 510</t>
  </si>
  <si>
    <t>9110095050</t>
  </si>
  <si>
    <t>557 01 05 00 00 00 0000 500</t>
  </si>
  <si>
    <t>557 01 05 02 00 00 0000 500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</si>
  <si>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</si>
  <si>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</si>
  <si>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557 01 05 00 00 00 0000 600</t>
  </si>
  <si>
    <t>557 01 05 02 00 00 0000 600</t>
  </si>
  <si>
    <t>557 01 05 02 01 10 0000 610</t>
  </si>
  <si>
    <t>Уменьшение прочих остатков денежных средств бюджетов сельских поселений</t>
  </si>
  <si>
    <t xml:space="preserve">Муниципальная программа"«Развитие  местного самоуправления поселения" </t>
  </si>
  <si>
    <t>557 01 05 00 00 00 0000 000</t>
  </si>
  <si>
    <t>557 01 05 02 01 00 0000 510</t>
  </si>
  <si>
    <t>557 01 05 02 01 00 0000 610</t>
  </si>
  <si>
    <t>НАЛОГИ НА ПРИБЫЛЬ, ДОХОДЫ</t>
  </si>
  <si>
    <t>НАЛОГОВЫЕ И НЕНАЛОГОВЫЕ ДОХОДЫ</t>
  </si>
  <si>
    <t xml:space="preserve">Налог на доходы физических лиц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</si>
  <si>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</si>
  <si>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длядизельных и (или) карбюраторных (инжекторных) двигателей, подлежащие распределению между бюджатами субъектов Российской и местными бюджетами с учетом установленных дифференцированных нормативов отчислений в местные бюджеты</t>
  </si>
  <si>
    <t>Доходы от уплаты акцизов наавтомобильный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</si>
  <si>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</si>
  <si>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</si>
  <si>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</si>
  <si>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</si>
  <si>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 xml:space="preserve">Земельный налог с физических лиц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</si>
  <si>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</si>
  <si>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</si>
  <si>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</si>
  <si>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Администрация Южно-Енисейского сельсовета</t>
  </si>
  <si>
    <t>Выполнение государственных полномочий по созданию и обеспечению деятельности административных комиссий (непрограммные расходы)</t>
  </si>
  <si>
    <t>Муниципальная программа "Развитие местного самоуправления поселения"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</si>
  <si>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</si>
  <si>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</si>
  <si>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200</t>
  </si>
  <si>
    <t>800</t>
  </si>
  <si>
    <t>500</t>
  </si>
  <si>
    <t>Иные закупки товаров, работ и услуг для обеспечения 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</si>
  <si>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</si>
  <si>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</si>
  <si>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0150096020</t>
  </si>
  <si>
    <t>Межбюджетные трансферты</t>
  </si>
  <si>
    <t>9110000000</t>
  </si>
  <si>
    <t>15</t>
  </si>
  <si>
    <t>Дотации бюджетам сельских  поселений на выравнивание бюджетной обеспеченности  из районного фонда финансовой поддержки поселений</t>
  </si>
  <si>
    <t xml:space="preserve">Дотации бюджетам сельских поселений на выравнивание бюджетной обеспеченности  из регионального фонда финансовой поддержки </t>
  </si>
  <si>
    <t>35</t>
  </si>
  <si>
    <t>118</t>
  </si>
  <si>
    <t>2019 год</t>
  </si>
  <si>
    <t xml:space="preserve">Распределение бюджетных ассигнований по целевым статьям (муниципальным  программам муниципального образования   Южно-Енисейский сельсовет и непрограммным направлениям деятельности), группам и подгруппам видов расходов, разделам, подразделам классификации расходов бюджета </t>
  </si>
  <si>
    <t xml:space="preserve">Мобилизационная  и вневойсковая подготовка </t>
  </si>
  <si>
    <t xml:space="preserve">Культура, кинематография </t>
  </si>
  <si>
    <t>бюджетной</t>
  </si>
  <si>
    <t>Субвенции бюджетам  на выполнение передаваемых полномочий субъектов Российской Федерации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</si>
  <si>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</si>
  <si>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</si>
  <si>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</si>
  <si>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08</t>
  </si>
  <si>
    <t>ГОСУДАРСТВЕННАЯ ПОШЛИНА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</si>
  <si>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</si>
  <si>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</si>
  <si>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закодательными актами Российской Федерации на совершение нотариальных действий</t>
  </si>
  <si>
    <t>40</t>
  </si>
  <si>
    <t>49</t>
  </si>
  <si>
    <t>Прочие межбюджетные трансферты, передаваемые бюджетам</t>
  </si>
  <si>
    <t>5003</t>
  </si>
  <si>
    <t>Прочие межбюджетные трансферты, передаваемые бюджетам сельских поселений из бюджета муниципального района на сбалансированность по реализации ими отдельных расходных обязательств</t>
  </si>
  <si>
    <t xml:space="preserve">Резервные фонды </t>
  </si>
  <si>
    <t>Резервные фонды местных администраций  в рамках непрограммных расходов</t>
  </si>
  <si>
    <t>Резервные средства</t>
  </si>
  <si>
    <t>Расходы по проведению работ по технической инвентаризации объектов капитального строительства, находящихся в муниципальной собственности поселений и проведению кадастровых работ по определению местоположения земельных участков под данными объектами</t>
  </si>
  <si>
    <t>0130096040</t>
  </si>
  <si>
    <t>Софинансирование 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местного бюджета</t>
  </si>
  <si>
    <t>01500S5080</t>
  </si>
  <si>
    <t>Организация и содержание мест захоронения</t>
  </si>
  <si>
    <t>0140096030</t>
  </si>
  <si>
    <t xml:space="preserve">Прочие мероприятия по благоустройству территорий поселения </t>
  </si>
  <si>
    <t>0140096040</t>
  </si>
  <si>
    <t>Межбюджетные трансферты бюджетам муниципальных районов из бюджетов поселений на осуществление части полномочий в сфере культуры (непрограммные расходы)</t>
  </si>
  <si>
    <t>Уплата налогов, сборов и иных платежей</t>
  </si>
  <si>
    <t>850</t>
  </si>
  <si>
    <t>2020 год</t>
  </si>
  <si>
    <t>Подпрограмма  "Повышение устойчивости и модернизация ЖКХ, жилфонда, основных и стратегических объектов жизнеобеспечения поселения</t>
  </si>
  <si>
    <t>Межбюджетные трансферты бюджетам муниципальных районов из бюджетов поселений на осуществление части полномочий в сфере культуры</t>
  </si>
  <si>
    <t xml:space="preserve"> выделяемые из  бюджета  муниципального образования  Южно-Енисейский сельсовет</t>
  </si>
  <si>
    <t>Ведомственная структура расходов  бюджета  муниципального образования  Южно-Енисейский сельсовет</t>
  </si>
  <si>
    <t>Сумма на 2019 год     тыс.руб.</t>
  </si>
  <si>
    <t>Сумма на 2020 год  тыс.руб.</t>
  </si>
  <si>
    <t>Сумма на 2021 год   тыс.руб.</t>
  </si>
  <si>
    <t>Доходы бюджета муниципального образования Южно-Енисейский сельсовет на 2019 и плановый период 2020-2021 годов</t>
  </si>
  <si>
    <t>на 2019 год и плановый перид 2020-2021 годов</t>
  </si>
  <si>
    <t xml:space="preserve"> классификации расходов бюджетов Российской Федерации на 2019 год и плановый период 2020-2021 годов</t>
  </si>
  <si>
    <t>Сумма на 2019 год  тыс.руб.</t>
  </si>
  <si>
    <t>Сумма на 2020 год   тыс.руб.</t>
  </si>
  <si>
    <t>Сумма на 2021 год    тыс.руб.</t>
  </si>
  <si>
    <t>2021 год</t>
  </si>
  <si>
    <t>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</si>
  <si>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0150075080</t>
  </si>
  <si>
    <t xml:space="preserve">Приложение № 7 к  решению  </t>
  </si>
  <si>
    <t>Сумма на 2019г тыс.руб.</t>
  </si>
  <si>
    <t>Сумма на 2020г    тыс.руб.</t>
  </si>
  <si>
    <t>Сумма на 2021 г    тыс.руб.</t>
  </si>
  <si>
    <t>Источники внутреннего финансирования дефицита  бюджета муниципального образования  Южно-Енисейский сельсовет в 2019 году и плановом периоде 2020-2021 годов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</si>
  <si>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</si>
  <si>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</si>
  <si>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150</t>
  </si>
  <si>
    <t>Национальная безопастность и правоохранительная деятельность</t>
  </si>
  <si>
    <t>0300</t>
  </si>
  <si>
    <t>Обеспечение пожарной безопасности</t>
  </si>
  <si>
    <t>0310</t>
  </si>
  <si>
    <t>Расходы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</si>
  <si>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0130074120</t>
  </si>
  <si>
    <t>Софинансирование расходов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</si>
  <si>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01300S4120</t>
  </si>
  <si>
    <t xml:space="preserve">Национальная безопасность и правоохранительная деятельность </t>
  </si>
  <si>
    <t>Подпрограмма  "Повышение устойчивости и модернизация ЖКХ, жилфонда, основных и стратегических объектов жизнеобеспечения поселения"</t>
  </si>
  <si>
    <t>0130000000</t>
  </si>
  <si>
    <t>1105</t>
  </si>
  <si>
    <t>9210000210</t>
  </si>
  <si>
    <t>Другие вопросы в области физической культуры и спорта</t>
  </si>
  <si>
    <t>Физическая культура и спорт</t>
  </si>
  <si>
    <t>Приобретение спортивного инвентаря</t>
  </si>
  <si>
    <t>Непрограммные расходы</t>
  </si>
  <si>
    <t>0106</t>
  </si>
  <si>
    <t>Межбюджетные трансферты бюджетам муниципальных районов из бюджетов поселений на осуществление  полномочий по внутреннему муниципальному финансовому контролю (непрограммные расходы)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</si>
  <si>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</si>
  <si>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 бюджетам муниципальных районов из бюджетов поселений на осуществление части полномочий в сфере бухгалтерского учета (непрограммные расходы)</t>
  </si>
  <si>
    <t xml:space="preserve">Приложение № 3 </t>
  </si>
  <si>
    <t>05</t>
  </si>
  <si>
    <t>075</t>
  </si>
  <si>
    <t>Доходы, поступающие в порядке возмещения расходов, понесенных в связи с эксплуатацией имущества сельских поселений</t>
  </si>
  <si>
    <t>065</t>
  </si>
  <si>
    <t>130</t>
  </si>
  <si>
    <t>к решению о бюджете №  41-90 от 05.09.2019 г.</t>
  </si>
  <si>
    <t xml:space="preserve"> к  решению о бюджете №  41-90 от 05.09.2019г.</t>
  </si>
  <si>
    <t>к  решению о бюджете № 41-90 от 05.09.2019г.</t>
  </si>
  <si>
    <t xml:space="preserve">  к    решению о бюджете № 41-90 от 05.09.2019г.</t>
  </si>
  <si>
    <t xml:space="preserve">к   решению о бюджете № 41-90 от 05.09.2019 г. </t>
  </si>
  <si>
    <t>о бюджете № 41-90 от 05.09.2019 г.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</si>
  <si>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</si>
  <si>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033</t>
  </si>
  <si>
    <t>1000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</si>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</sst>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000000"/>
    <numFmt numFmtId="192" formatCode="#,##0.0"/>
    <numFmt numFmtId="193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E1FA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187" fontId="6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 shrinkToFit="1"/>
    </xf>
    <xf numFmtId="0" fontId="10" fillId="0" borderId="0" xfId="0" applyFont="1" applyFill="1" applyAlignment="1">
      <alignment horizontal="center" vertical="center" wrapText="1" shrinkToFit="1"/>
    </xf>
    <xf numFmtId="192" fontId="10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left"/>
    </xf>
    <xf numFmtId="192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5" fillId="0" borderId="0" xfId="0" applyFont="1" applyFill="1" applyAlignment="1">
      <alignment vertical="top" wrapText="1"/>
    </xf>
    <xf numFmtId="192" fontId="15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4" fontId="10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88" fontId="13" fillId="0" borderId="0" xfId="0" applyNumberFormat="1" applyFont="1" applyFill="1" applyBorder="1" applyAlignment="1">
      <alignment horizontal="right" wrapText="1"/>
    </xf>
    <xf numFmtId="188" fontId="17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187" fontId="8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 vertical="center" wrapText="1"/>
    </xf>
    <xf numFmtId="187" fontId="8" fillId="0" borderId="10" xfId="0" applyNumberFormat="1" applyFont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192" fontId="9" fillId="0" borderId="0" xfId="0" applyNumberFormat="1" applyFont="1" applyFill="1" applyAlignment="1">
      <alignment horizontal="center" wrapText="1"/>
    </xf>
    <xf numFmtId="192" fontId="8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 shrinkToFit="1"/>
    </xf>
    <xf numFmtId="49" fontId="8" fillId="0" borderId="0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92" fontId="9" fillId="0" borderId="0" xfId="0" applyNumberFormat="1" applyFont="1" applyFill="1" applyBorder="1" applyAlignment="1">
      <alignment horizontal="right" shrinkToFit="1"/>
    </xf>
    <xf numFmtId="0" fontId="9" fillId="0" borderId="10" xfId="0" applyFont="1" applyFill="1" applyBorder="1" applyAlignment="1">
      <alignment horizontal="center" vertical="center" wrapText="1" shrinkToFit="1"/>
    </xf>
    <xf numFmtId="192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top" wrapText="1" shrinkToFit="1"/>
    </xf>
    <xf numFmtId="49" fontId="9" fillId="0" borderId="10" xfId="0" applyNumberFormat="1" applyFont="1" applyFill="1" applyBorder="1" applyAlignment="1">
      <alignment horizontal="center" wrapText="1" shrinkToFit="1"/>
    </xf>
    <xf numFmtId="3" fontId="9" fillId="0" borderId="10" xfId="0" applyNumberFormat="1" applyFont="1" applyFill="1" applyBorder="1" applyAlignment="1">
      <alignment horizontal="center" wrapText="1" shrinkToFi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vertical="top" wrapText="1"/>
    </xf>
    <xf numFmtId="187" fontId="10" fillId="0" borderId="10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87" fontId="19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187" fontId="2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vertical="distributed" textRotation="90" wrapText="1"/>
    </xf>
    <xf numFmtId="49" fontId="19" fillId="0" borderId="10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right" wrapText="1"/>
    </xf>
    <xf numFmtId="187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53" applyFont="1" applyFill="1" applyBorder="1" applyAlignment="1">
      <alignment wrapText="1"/>
      <protection/>
    </xf>
    <xf numFmtId="0" fontId="19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wrapText="1"/>
    </xf>
    <xf numFmtId="0" fontId="19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wrapText="1"/>
    </xf>
    <xf numFmtId="187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187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right"/>
    </xf>
    <xf numFmtId="0" fontId="19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49" fontId="20" fillId="0" borderId="10" xfId="0" applyNumberFormat="1" applyFont="1" applyBorder="1" applyAlignment="1">
      <alignment/>
    </xf>
    <xf numFmtId="187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87" fontId="6" fillId="34" borderId="10" xfId="0" applyNumberFormat="1" applyFont="1" applyFill="1" applyBorder="1" applyAlignment="1">
      <alignment horizontal="center" vertical="center" wrapText="1"/>
    </xf>
    <xf numFmtId="187" fontId="6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7" fontId="6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/>
    </xf>
    <xf numFmtId="0" fontId="5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vertical="top" wrapText="1"/>
    </xf>
    <xf numFmtId="187" fontId="21" fillId="0" borderId="1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192" fontId="8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192" fontId="9" fillId="0" borderId="10" xfId="0" applyNumberFormat="1" applyFont="1" applyFill="1" applyBorder="1" applyAlignment="1">
      <alignment horizontal="center" vertical="center" wrapText="1" shrinkToFit="1"/>
    </xf>
    <xf numFmtId="49" fontId="18" fillId="0" borderId="11" xfId="0" applyNumberFormat="1" applyFont="1" applyFill="1" applyBorder="1" applyAlignment="1">
      <alignment horizontal="right"/>
    </xf>
    <xf numFmtId="49" fontId="18" fillId="0" borderId="21" xfId="0" applyNumberFormat="1" applyFont="1" applyFill="1" applyBorder="1" applyAlignment="1">
      <alignment horizontal="right"/>
    </xf>
    <xf numFmtId="49" fontId="18" fillId="0" borderId="14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76;&#1078;&#1077;&#1090;%20&#1088;&#1072;&#1081;&#1086;&#1085;&#1072;%20&#1085;&#1072;%202014%20&#1075;&#1086;&#1076;\24&#1042;&#1077;&#1076;&#1086;&#1084;%20&#1092;&#1091;&#1085;&#1082;&#109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1">
        <row r="13">
          <cell r="K13">
            <v>30948.469999999998</v>
          </cell>
        </row>
        <row r="95">
          <cell r="I95">
            <v>8703</v>
          </cell>
          <cell r="J95">
            <v>240</v>
          </cell>
          <cell r="K95">
            <v>1500</v>
          </cell>
        </row>
        <row r="147">
          <cell r="K147">
            <v>6256.59</v>
          </cell>
        </row>
        <row r="172">
          <cell r="K172">
            <v>8427.22</v>
          </cell>
        </row>
        <row r="180">
          <cell r="I180" t="str">
            <v>00 21</v>
          </cell>
          <cell r="J180">
            <v>240</v>
          </cell>
          <cell r="K180">
            <v>1663.23</v>
          </cell>
        </row>
        <row r="194">
          <cell r="I194" t="str">
            <v>8530</v>
          </cell>
          <cell r="J194" t="str">
            <v>540</v>
          </cell>
          <cell r="K194">
            <v>1000</v>
          </cell>
        </row>
        <row r="217">
          <cell r="K217">
            <v>1017.8</v>
          </cell>
        </row>
        <row r="325">
          <cell r="K325">
            <v>57894.810000000005</v>
          </cell>
        </row>
        <row r="448">
          <cell r="K448">
            <v>852.2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6">
      <selection activeCell="A56" sqref="A56"/>
    </sheetView>
  </sheetViews>
  <sheetFormatPr defaultColWidth="9.00390625" defaultRowHeight="12.75"/>
  <cols>
    <col min="1" max="1" width="3.75390625" style="1" customWidth="1"/>
    <col min="2" max="2" width="3.875" style="1" customWidth="1"/>
    <col min="3" max="5" width="2.375" style="1" customWidth="1"/>
    <col min="6" max="6" width="3.875" style="1" customWidth="1"/>
    <col min="7" max="7" width="4.875" style="1" customWidth="1"/>
    <col min="8" max="8" width="4.75390625" style="1" customWidth="1"/>
    <col min="9" max="9" width="11.125" style="1" customWidth="1"/>
    <col min="10" max="10" width="46.125" style="29" customWidth="1"/>
    <col min="11" max="11" width="9.375" style="29" hidden="1" customWidth="1"/>
    <col min="12" max="12" width="10.75390625" style="29" customWidth="1"/>
    <col min="13" max="13" width="10.125" style="1" customWidth="1"/>
    <col min="14" max="16384" width="9.125" style="1" customWidth="1"/>
  </cols>
  <sheetData>
    <row r="1" spans="1:14" ht="33" customHeight="1">
      <c r="A1" s="5"/>
      <c r="B1" s="52"/>
      <c r="C1" s="52"/>
      <c r="D1" s="52"/>
      <c r="E1" s="52"/>
      <c r="F1" s="52"/>
      <c r="G1" s="52"/>
      <c r="H1" s="52"/>
      <c r="I1" s="52"/>
      <c r="J1" s="200" t="s">
        <v>327</v>
      </c>
      <c r="K1" s="200"/>
      <c r="L1" s="200"/>
      <c r="M1" s="200"/>
      <c r="N1" s="53"/>
    </row>
    <row r="2" spans="1:14" ht="12.75">
      <c r="A2" s="5"/>
      <c r="B2" s="52"/>
      <c r="C2" s="52"/>
      <c r="D2" s="52"/>
      <c r="E2" s="52"/>
      <c r="F2" s="52"/>
      <c r="G2" s="52"/>
      <c r="H2" s="52"/>
      <c r="I2" s="52"/>
      <c r="J2" s="201" t="s">
        <v>333</v>
      </c>
      <c r="K2" s="201"/>
      <c r="L2" s="201"/>
      <c r="M2" s="201"/>
      <c r="N2" s="53"/>
    </row>
    <row r="3" spans="1:14" ht="12.75">
      <c r="A3" s="5"/>
      <c r="B3" s="54"/>
      <c r="C3" s="54"/>
      <c r="D3" s="54"/>
      <c r="E3" s="54"/>
      <c r="F3" s="54"/>
      <c r="G3" s="54"/>
      <c r="H3" s="54"/>
      <c r="I3" s="54"/>
      <c r="J3" s="199"/>
      <c r="K3" s="199"/>
      <c r="L3" s="199"/>
      <c r="M3" s="199"/>
      <c r="N3" s="53"/>
    </row>
    <row r="4" spans="1:14" ht="12.75" customHeight="1">
      <c r="A4" s="5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3"/>
    </row>
    <row r="5" spans="1:14" ht="12.75" customHeight="1">
      <c r="A5" s="5"/>
      <c r="B5" s="52"/>
      <c r="C5" s="52"/>
      <c r="D5" s="52"/>
      <c r="E5" s="52"/>
      <c r="F5" s="52"/>
      <c r="G5" s="52"/>
      <c r="H5" s="52"/>
      <c r="I5" s="52"/>
      <c r="J5" s="199"/>
      <c r="K5" s="199"/>
      <c r="L5" s="199"/>
      <c r="M5" s="199"/>
      <c r="N5" s="53"/>
    </row>
    <row r="6" spans="1:14" ht="12.75" customHeight="1">
      <c r="A6" s="5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53"/>
    </row>
    <row r="7" spans="1:14" ht="12.75" customHeight="1">
      <c r="A7" s="5"/>
      <c r="B7" s="103" t="s">
        <v>289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 customHeight="1">
      <c r="A8" s="5"/>
      <c r="B8" s="197"/>
      <c r="C8" s="197"/>
      <c r="D8" s="197"/>
      <c r="E8" s="197"/>
      <c r="F8" s="197"/>
      <c r="G8" s="197"/>
      <c r="H8" s="197"/>
      <c r="I8" s="197"/>
      <c r="J8" s="198"/>
      <c r="K8" s="198"/>
      <c r="L8" s="198"/>
      <c r="M8" s="198"/>
      <c r="N8" s="104"/>
    </row>
    <row r="9" spans="1:14" ht="12.75" customHeight="1">
      <c r="A9" s="196" t="s">
        <v>55</v>
      </c>
      <c r="B9" s="195" t="s">
        <v>31</v>
      </c>
      <c r="C9" s="195"/>
      <c r="D9" s="195"/>
      <c r="E9" s="195"/>
      <c r="F9" s="195"/>
      <c r="G9" s="195"/>
      <c r="H9" s="195"/>
      <c r="I9" s="195"/>
      <c r="J9" s="193" t="s">
        <v>6</v>
      </c>
      <c r="K9" s="106"/>
      <c r="L9" s="193" t="s">
        <v>286</v>
      </c>
      <c r="M9" s="193" t="s">
        <v>287</v>
      </c>
      <c r="N9" s="193" t="s">
        <v>288</v>
      </c>
    </row>
    <row r="10" spans="1:14" ht="126" customHeight="1">
      <c r="A10" s="196"/>
      <c r="B10" s="107" t="s">
        <v>32</v>
      </c>
      <c r="C10" s="107" t="s">
        <v>33</v>
      </c>
      <c r="D10" s="107" t="s">
        <v>34</v>
      </c>
      <c r="E10" s="107" t="s">
        <v>35</v>
      </c>
      <c r="F10" s="107" t="s">
        <v>36</v>
      </c>
      <c r="G10" s="107" t="s">
        <v>37</v>
      </c>
      <c r="H10" s="107" t="s">
        <v>38</v>
      </c>
      <c r="I10" s="108" t="s">
        <v>39</v>
      </c>
      <c r="J10" s="194"/>
      <c r="K10" s="105" t="s">
        <v>8</v>
      </c>
      <c r="L10" s="194"/>
      <c r="M10" s="194"/>
      <c r="N10" s="194"/>
    </row>
    <row r="11" spans="1:14" ht="29.25">
      <c r="A11" s="56">
        <v>1</v>
      </c>
      <c r="B11" s="109" t="s">
        <v>0</v>
      </c>
      <c r="C11" s="109" t="s">
        <v>160</v>
      </c>
      <c r="D11" s="109" t="s">
        <v>40</v>
      </c>
      <c r="E11" s="109" t="s">
        <v>40</v>
      </c>
      <c r="F11" s="109" t="s">
        <v>41</v>
      </c>
      <c r="G11" s="109" t="s">
        <v>40</v>
      </c>
      <c r="H11" s="109" t="s">
        <v>42</v>
      </c>
      <c r="I11" s="109" t="s">
        <v>41</v>
      </c>
      <c r="J11" s="192" t="s">
        <v>216</v>
      </c>
      <c r="K11" s="111">
        <v>57027</v>
      </c>
      <c r="L11" s="112">
        <f>L14+L15+L21+L32+L30+L36</f>
        <v>723.9399999999999</v>
      </c>
      <c r="M11" s="112">
        <f>M14+M15+M21+M32+M30</f>
        <v>545.54</v>
      </c>
      <c r="N11" s="112">
        <f>N14+N15+N21+N32+N30</f>
        <v>575.9399999999999</v>
      </c>
    </row>
    <row r="12" spans="1:14" ht="15">
      <c r="A12" s="56">
        <v>2</v>
      </c>
      <c r="B12" s="109" t="s">
        <v>41</v>
      </c>
      <c r="C12" s="109" t="s">
        <v>43</v>
      </c>
      <c r="D12" s="109" t="s">
        <v>44</v>
      </c>
      <c r="E12" s="109" t="s">
        <v>40</v>
      </c>
      <c r="F12" s="109" t="s">
        <v>41</v>
      </c>
      <c r="G12" s="109" t="s">
        <v>40</v>
      </c>
      <c r="H12" s="109" t="s">
        <v>42</v>
      </c>
      <c r="I12" s="109" t="s">
        <v>41</v>
      </c>
      <c r="J12" s="110" t="s">
        <v>215</v>
      </c>
      <c r="K12" s="111"/>
      <c r="L12" s="112">
        <v>250</v>
      </c>
      <c r="M12" s="112">
        <v>263</v>
      </c>
      <c r="N12" s="112">
        <v>263</v>
      </c>
    </row>
    <row r="13" spans="1:14" ht="15">
      <c r="A13" s="56">
        <v>3</v>
      </c>
      <c r="B13" s="109" t="s">
        <v>57</v>
      </c>
      <c r="C13" s="109" t="s">
        <v>43</v>
      </c>
      <c r="D13" s="109" t="s">
        <v>44</v>
      </c>
      <c r="E13" s="109" t="s">
        <v>47</v>
      </c>
      <c r="F13" s="109" t="s">
        <v>41</v>
      </c>
      <c r="G13" s="109" t="s">
        <v>44</v>
      </c>
      <c r="H13" s="109" t="s">
        <v>42</v>
      </c>
      <c r="I13" s="109" t="s">
        <v>46</v>
      </c>
      <c r="J13" s="110" t="s">
        <v>217</v>
      </c>
      <c r="K13" s="111"/>
      <c r="L13" s="112">
        <v>250</v>
      </c>
      <c r="M13" s="112">
        <v>263</v>
      </c>
      <c r="N13" s="112">
        <v>263</v>
      </c>
    </row>
    <row r="14" spans="1:14" ht="59.25" customHeight="1">
      <c r="A14" s="56">
        <v>4</v>
      </c>
      <c r="B14" s="109" t="s">
        <v>57</v>
      </c>
      <c r="C14" s="109" t="s">
        <v>43</v>
      </c>
      <c r="D14" s="109" t="s">
        <v>44</v>
      </c>
      <c r="E14" s="109" t="s">
        <v>47</v>
      </c>
      <c r="F14" s="109" t="s">
        <v>45</v>
      </c>
      <c r="G14" s="109" t="s">
        <v>44</v>
      </c>
      <c r="H14" s="109" t="s">
        <v>42</v>
      </c>
      <c r="I14" s="109" t="s">
        <v>46</v>
      </c>
      <c r="J14" s="113" t="s">
        <v>136</v>
      </c>
      <c r="K14" s="111">
        <v>26086</v>
      </c>
      <c r="L14" s="112">
        <v>250</v>
      </c>
      <c r="M14" s="112">
        <v>263</v>
      </c>
      <c r="N14" s="112">
        <v>263</v>
      </c>
    </row>
    <row r="15" spans="1:14" ht="50.25" customHeight="1">
      <c r="A15" s="56">
        <v>5</v>
      </c>
      <c r="B15" s="109" t="s">
        <v>41</v>
      </c>
      <c r="C15" s="109" t="s">
        <v>43</v>
      </c>
      <c r="D15" s="109" t="s">
        <v>59</v>
      </c>
      <c r="E15" s="109" t="s">
        <v>40</v>
      </c>
      <c r="F15" s="109" t="s">
        <v>41</v>
      </c>
      <c r="G15" s="109" t="s">
        <v>40</v>
      </c>
      <c r="H15" s="109" t="s">
        <v>42</v>
      </c>
      <c r="I15" s="109" t="s">
        <v>41</v>
      </c>
      <c r="J15" s="114" t="s">
        <v>91</v>
      </c>
      <c r="K15" s="115"/>
      <c r="L15" s="112">
        <f>L16</f>
        <v>206.79999999999998</v>
      </c>
      <c r="M15" s="112">
        <f>M16</f>
        <v>220.4</v>
      </c>
      <c r="N15" s="112">
        <f>N16</f>
        <v>250.79999999999998</v>
      </c>
    </row>
    <row r="16" spans="1:14" ht="55.5" customHeight="1">
      <c r="A16" s="56">
        <v>6</v>
      </c>
      <c r="B16" s="109" t="s">
        <v>97</v>
      </c>
      <c r="C16" s="109" t="s">
        <v>43</v>
      </c>
      <c r="D16" s="109" t="s">
        <v>59</v>
      </c>
      <c r="E16" s="109" t="s">
        <v>47</v>
      </c>
      <c r="F16" s="109" t="s">
        <v>41</v>
      </c>
      <c r="G16" s="109" t="s">
        <v>44</v>
      </c>
      <c r="H16" s="109" t="s">
        <v>42</v>
      </c>
      <c r="I16" s="109" t="s">
        <v>46</v>
      </c>
      <c r="J16" s="114" t="s">
        <v>92</v>
      </c>
      <c r="K16" s="115"/>
      <c r="L16" s="112">
        <f>L17+L18+L19+L20</f>
        <v>206.79999999999998</v>
      </c>
      <c r="M16" s="112">
        <f>M17+M18+M19+M20</f>
        <v>220.4</v>
      </c>
      <c r="N16" s="112">
        <f>N17+N18+N19+N20</f>
        <v>250.79999999999998</v>
      </c>
    </row>
    <row r="17" spans="1:14" ht="93.75" customHeight="1">
      <c r="A17" s="56">
        <v>7</v>
      </c>
      <c r="B17" s="109" t="s">
        <v>97</v>
      </c>
      <c r="C17" s="109" t="s">
        <v>43</v>
      </c>
      <c r="D17" s="109" t="s">
        <v>59</v>
      </c>
      <c r="E17" s="109" t="s">
        <v>47</v>
      </c>
      <c r="F17" s="109" t="s">
        <v>93</v>
      </c>
      <c r="G17" s="109" t="s">
        <v>44</v>
      </c>
      <c r="H17" s="109" t="s">
        <v>42</v>
      </c>
      <c r="I17" s="109" t="s">
        <v>46</v>
      </c>
      <c r="J17" s="114" t="s">
        <v>218</v>
      </c>
      <c r="K17" s="115"/>
      <c r="L17" s="112">
        <v>74.9</v>
      </c>
      <c r="M17" s="112">
        <v>79.9</v>
      </c>
      <c r="N17" s="112">
        <v>90.7</v>
      </c>
    </row>
    <row r="18" spans="1:14" ht="113.25" customHeight="1">
      <c r="A18" s="56">
        <v>8</v>
      </c>
      <c r="B18" s="109" t="s">
        <v>97</v>
      </c>
      <c r="C18" s="109" t="s">
        <v>43</v>
      </c>
      <c r="D18" s="109" t="s">
        <v>59</v>
      </c>
      <c r="E18" s="109" t="s">
        <v>47</v>
      </c>
      <c r="F18" s="109" t="s">
        <v>94</v>
      </c>
      <c r="G18" s="109" t="s">
        <v>44</v>
      </c>
      <c r="H18" s="109" t="s">
        <v>42</v>
      </c>
      <c r="I18" s="109" t="s">
        <v>46</v>
      </c>
      <c r="J18" s="114" t="s">
        <v>219</v>
      </c>
      <c r="K18" s="115"/>
      <c r="L18" s="112">
        <v>0.5</v>
      </c>
      <c r="M18" s="112">
        <v>0.5</v>
      </c>
      <c r="N18" s="112">
        <v>0.6</v>
      </c>
    </row>
    <row r="19" spans="1:14" ht="97.5" customHeight="1">
      <c r="A19" s="56">
        <v>9</v>
      </c>
      <c r="B19" s="109" t="s">
        <v>97</v>
      </c>
      <c r="C19" s="109" t="s">
        <v>43</v>
      </c>
      <c r="D19" s="109" t="s">
        <v>59</v>
      </c>
      <c r="E19" s="109" t="s">
        <v>47</v>
      </c>
      <c r="F19" s="109" t="s">
        <v>95</v>
      </c>
      <c r="G19" s="109" t="s">
        <v>44</v>
      </c>
      <c r="H19" s="109" t="s">
        <v>42</v>
      </c>
      <c r="I19" s="109" t="s">
        <v>46</v>
      </c>
      <c r="J19" s="114" t="s">
        <v>220</v>
      </c>
      <c r="K19" s="115"/>
      <c r="L19" s="112">
        <v>145.2</v>
      </c>
      <c r="M19" s="112">
        <v>154.9</v>
      </c>
      <c r="N19" s="112">
        <v>175.9</v>
      </c>
    </row>
    <row r="20" spans="1:14" ht="57.75" customHeight="1">
      <c r="A20" s="56">
        <v>10</v>
      </c>
      <c r="B20" s="109" t="s">
        <v>97</v>
      </c>
      <c r="C20" s="109" t="s">
        <v>43</v>
      </c>
      <c r="D20" s="109" t="s">
        <v>59</v>
      </c>
      <c r="E20" s="109" t="s">
        <v>47</v>
      </c>
      <c r="F20" s="109" t="s">
        <v>96</v>
      </c>
      <c r="G20" s="109" t="s">
        <v>44</v>
      </c>
      <c r="H20" s="109" t="s">
        <v>42</v>
      </c>
      <c r="I20" s="109" t="s">
        <v>46</v>
      </c>
      <c r="J20" s="114" t="s">
        <v>221</v>
      </c>
      <c r="K20" s="115"/>
      <c r="L20" s="112">
        <v>-13.8</v>
      </c>
      <c r="M20" s="112">
        <v>-14.9</v>
      </c>
      <c r="N20" s="112">
        <v>-16.4</v>
      </c>
    </row>
    <row r="21" spans="1:14" ht="18.75" customHeight="1">
      <c r="A21" s="56">
        <v>11</v>
      </c>
      <c r="B21" s="109" t="s">
        <v>56</v>
      </c>
      <c r="C21" s="109" t="s">
        <v>43</v>
      </c>
      <c r="D21" s="109" t="s">
        <v>49</v>
      </c>
      <c r="E21" s="109" t="s">
        <v>40</v>
      </c>
      <c r="F21" s="109" t="s">
        <v>41</v>
      </c>
      <c r="G21" s="109" t="s">
        <v>40</v>
      </c>
      <c r="H21" s="109" t="s">
        <v>42</v>
      </c>
      <c r="I21" s="109" t="s">
        <v>41</v>
      </c>
      <c r="J21" s="113" t="s">
        <v>1</v>
      </c>
      <c r="K21" s="111">
        <v>2305</v>
      </c>
      <c r="L21" s="112">
        <f>L22+L24</f>
        <v>22.14</v>
      </c>
      <c r="M21" s="112">
        <f>L21</f>
        <v>22.14</v>
      </c>
      <c r="N21" s="112">
        <f>M21</f>
        <v>22.14</v>
      </c>
    </row>
    <row r="22" spans="1:14" ht="15.75" customHeight="1">
      <c r="A22" s="56">
        <v>12</v>
      </c>
      <c r="B22" s="109" t="s">
        <v>57</v>
      </c>
      <c r="C22" s="109" t="s">
        <v>43</v>
      </c>
      <c r="D22" s="109" t="s">
        <v>49</v>
      </c>
      <c r="E22" s="109" t="s">
        <v>44</v>
      </c>
      <c r="F22" s="109" t="s">
        <v>41</v>
      </c>
      <c r="G22" s="109" t="s">
        <v>40</v>
      </c>
      <c r="H22" s="109" t="s">
        <v>42</v>
      </c>
      <c r="I22" s="109" t="s">
        <v>46</v>
      </c>
      <c r="J22" s="113" t="s">
        <v>222</v>
      </c>
      <c r="K22" s="111"/>
      <c r="L22" s="112">
        <v>8.14</v>
      </c>
      <c r="M22" s="112">
        <v>8.14</v>
      </c>
      <c r="N22" s="112">
        <v>8.14</v>
      </c>
    </row>
    <row r="23" spans="1:14" ht="68.25" customHeight="1">
      <c r="A23" s="56">
        <v>13</v>
      </c>
      <c r="B23" s="109" t="s">
        <v>57</v>
      </c>
      <c r="C23" s="109" t="s">
        <v>43</v>
      </c>
      <c r="D23" s="109" t="s">
        <v>49</v>
      </c>
      <c r="E23" s="109" t="s">
        <v>44</v>
      </c>
      <c r="F23" s="109" t="s">
        <v>48</v>
      </c>
      <c r="G23" s="109" t="s">
        <v>167</v>
      </c>
      <c r="H23" s="109" t="s">
        <v>42</v>
      </c>
      <c r="I23" s="109" t="s">
        <v>46</v>
      </c>
      <c r="J23" s="113" t="s">
        <v>223</v>
      </c>
      <c r="K23" s="111">
        <v>2305</v>
      </c>
      <c r="L23" s="112">
        <v>8.14</v>
      </c>
      <c r="M23" s="112">
        <v>8.14</v>
      </c>
      <c r="N23" s="112">
        <v>8.14</v>
      </c>
    </row>
    <row r="24" spans="1:14" ht="15">
      <c r="A24" s="56">
        <v>14</v>
      </c>
      <c r="B24" s="109" t="s">
        <v>41</v>
      </c>
      <c r="C24" s="109" t="s">
        <v>43</v>
      </c>
      <c r="D24" s="109" t="s">
        <v>49</v>
      </c>
      <c r="E24" s="109" t="s">
        <v>49</v>
      </c>
      <c r="F24" s="109" t="s">
        <v>41</v>
      </c>
      <c r="G24" s="109" t="s">
        <v>40</v>
      </c>
      <c r="H24" s="109" t="s">
        <v>42</v>
      </c>
      <c r="I24" s="109" t="s">
        <v>46</v>
      </c>
      <c r="J24" s="226" t="s">
        <v>5</v>
      </c>
      <c r="K24" s="115"/>
      <c r="L24" s="112">
        <f>L25+L27</f>
        <v>14</v>
      </c>
      <c r="M24" s="112">
        <f>M25+M27</f>
        <v>14</v>
      </c>
      <c r="N24" s="112">
        <f>N25+N27</f>
        <v>14</v>
      </c>
    </row>
    <row r="25" spans="1:14" ht="15">
      <c r="A25" s="56">
        <v>15</v>
      </c>
      <c r="B25" s="109" t="s">
        <v>57</v>
      </c>
      <c r="C25" s="109" t="s">
        <v>43</v>
      </c>
      <c r="D25" s="109" t="s">
        <v>49</v>
      </c>
      <c r="E25" s="109" t="s">
        <v>49</v>
      </c>
      <c r="F25" s="109" t="s">
        <v>48</v>
      </c>
      <c r="G25" s="109" t="s">
        <v>40</v>
      </c>
      <c r="H25" s="109" t="s">
        <v>341</v>
      </c>
      <c r="I25" s="109" t="s">
        <v>46</v>
      </c>
      <c r="J25" s="226" t="s">
        <v>342</v>
      </c>
      <c r="K25" s="115"/>
      <c r="L25" s="112">
        <f>L26</f>
        <v>8</v>
      </c>
      <c r="M25" s="112">
        <f>M26</f>
        <v>8</v>
      </c>
      <c r="N25" s="112">
        <f>N26</f>
        <v>8</v>
      </c>
    </row>
    <row r="26" spans="1:14" ht="90">
      <c r="A26" s="56">
        <v>16</v>
      </c>
      <c r="B26" s="109" t="s">
        <v>57</v>
      </c>
      <c r="C26" s="109" t="s">
        <v>43</v>
      </c>
      <c r="D26" s="109" t="s">
        <v>49</v>
      </c>
      <c r="E26" s="109" t="s">
        <v>49</v>
      </c>
      <c r="F26" s="109" t="s">
        <v>340</v>
      </c>
      <c r="G26" s="109" t="s">
        <v>167</v>
      </c>
      <c r="H26" s="109" t="s">
        <v>341</v>
      </c>
      <c r="I26" s="109" t="s">
        <v>46</v>
      </c>
      <c r="J26" s="226" t="s">
        <v>339</v>
      </c>
      <c r="K26" s="115"/>
      <c r="L26" s="112">
        <v>8</v>
      </c>
      <c r="M26" s="112">
        <v>8</v>
      </c>
      <c r="N26" s="112">
        <v>8</v>
      </c>
    </row>
    <row r="27" spans="1:14" ht="15">
      <c r="A27" s="56">
        <v>17</v>
      </c>
      <c r="B27" s="109" t="s">
        <v>57</v>
      </c>
      <c r="C27" s="109" t="s">
        <v>43</v>
      </c>
      <c r="D27" s="109" t="s">
        <v>49</v>
      </c>
      <c r="E27" s="109" t="s">
        <v>49</v>
      </c>
      <c r="F27" s="109" t="s">
        <v>224</v>
      </c>
      <c r="G27" s="109" t="s">
        <v>40</v>
      </c>
      <c r="H27" s="109" t="s">
        <v>42</v>
      </c>
      <c r="I27" s="109" t="s">
        <v>46</v>
      </c>
      <c r="J27" s="226" t="s">
        <v>225</v>
      </c>
      <c r="K27" s="115"/>
      <c r="L27" s="112">
        <v>6</v>
      </c>
      <c r="M27" s="112">
        <v>6</v>
      </c>
      <c r="N27" s="112">
        <v>6</v>
      </c>
    </row>
    <row r="28" spans="1:14" ht="44.25" customHeight="1">
      <c r="A28" s="56">
        <v>18</v>
      </c>
      <c r="B28" s="109" t="s">
        <v>57</v>
      </c>
      <c r="C28" s="109" t="s">
        <v>43</v>
      </c>
      <c r="D28" s="109" t="s">
        <v>49</v>
      </c>
      <c r="E28" s="109" t="s">
        <v>49</v>
      </c>
      <c r="F28" s="109" t="s">
        <v>166</v>
      </c>
      <c r="G28" s="109" t="s">
        <v>167</v>
      </c>
      <c r="H28" s="109" t="s">
        <v>42</v>
      </c>
      <c r="I28" s="109" t="s">
        <v>46</v>
      </c>
      <c r="J28" s="116" t="s">
        <v>226</v>
      </c>
      <c r="K28" s="115"/>
      <c r="L28" s="112">
        <v>6</v>
      </c>
      <c r="M28" s="112">
        <v>6</v>
      </c>
      <c r="N28" s="112">
        <v>6</v>
      </c>
    </row>
    <row r="29" spans="1:14" ht="24" customHeight="1">
      <c r="A29" s="56">
        <v>19</v>
      </c>
      <c r="B29" s="109" t="s">
        <v>41</v>
      </c>
      <c r="C29" s="109" t="s">
        <v>43</v>
      </c>
      <c r="D29" s="109" t="s">
        <v>257</v>
      </c>
      <c r="E29" s="109" t="s">
        <v>40</v>
      </c>
      <c r="F29" s="109" t="s">
        <v>41</v>
      </c>
      <c r="G29" s="109" t="s">
        <v>40</v>
      </c>
      <c r="H29" s="109" t="s">
        <v>42</v>
      </c>
      <c r="I29" s="109" t="s">
        <v>41</v>
      </c>
      <c r="J29" s="96" t="s">
        <v>258</v>
      </c>
      <c r="K29" s="115"/>
      <c r="L29" s="112">
        <v>10</v>
      </c>
      <c r="M29" s="112">
        <v>10</v>
      </c>
      <c r="N29" s="112">
        <v>10</v>
      </c>
    </row>
    <row r="30" spans="1:14" ht="63" customHeight="1">
      <c r="A30" s="56">
        <v>20</v>
      </c>
      <c r="B30" s="109" t="s">
        <v>41</v>
      </c>
      <c r="C30" s="109" t="s">
        <v>43</v>
      </c>
      <c r="D30" s="109" t="s">
        <v>257</v>
      </c>
      <c r="E30" s="109" t="s">
        <v>61</v>
      </c>
      <c r="F30" s="109" t="s">
        <v>41</v>
      </c>
      <c r="G30" s="109" t="s">
        <v>40</v>
      </c>
      <c r="H30" s="109" t="s">
        <v>42</v>
      </c>
      <c r="I30" s="109" t="s">
        <v>46</v>
      </c>
      <c r="J30" s="96" t="s">
        <v>260</v>
      </c>
      <c r="K30" s="115"/>
      <c r="L30" s="112">
        <v>10</v>
      </c>
      <c r="M30" s="112">
        <v>10</v>
      </c>
      <c r="N30" s="112">
        <v>10</v>
      </c>
    </row>
    <row r="31" spans="1:14" ht="93.75" customHeight="1">
      <c r="A31" s="56">
        <v>21</v>
      </c>
      <c r="B31" s="109" t="s">
        <v>168</v>
      </c>
      <c r="C31" s="109" t="s">
        <v>43</v>
      </c>
      <c r="D31" s="109" t="s">
        <v>257</v>
      </c>
      <c r="E31" s="109" t="s">
        <v>61</v>
      </c>
      <c r="F31" s="109" t="s">
        <v>259</v>
      </c>
      <c r="G31" s="109" t="s">
        <v>44</v>
      </c>
      <c r="H31" s="109" t="s">
        <v>42</v>
      </c>
      <c r="I31" s="109" t="s">
        <v>46</v>
      </c>
      <c r="J31" s="96" t="s">
        <v>261</v>
      </c>
      <c r="K31" s="115"/>
      <c r="L31" s="112">
        <v>10</v>
      </c>
      <c r="M31" s="112">
        <v>10</v>
      </c>
      <c r="N31" s="112">
        <v>10</v>
      </c>
    </row>
    <row r="32" spans="1:14" ht="64.5" customHeight="1">
      <c r="A32" s="56">
        <v>22</v>
      </c>
      <c r="B32" s="109" t="s">
        <v>41</v>
      </c>
      <c r="C32" s="109" t="s">
        <v>43</v>
      </c>
      <c r="D32" s="109" t="s">
        <v>50</v>
      </c>
      <c r="E32" s="109" t="s">
        <v>40</v>
      </c>
      <c r="F32" s="109" t="s">
        <v>41</v>
      </c>
      <c r="G32" s="109" t="s">
        <v>40</v>
      </c>
      <c r="H32" s="109" t="s">
        <v>42</v>
      </c>
      <c r="I32" s="109" t="s">
        <v>41</v>
      </c>
      <c r="J32" s="113" t="s">
        <v>2</v>
      </c>
      <c r="K32" s="111">
        <v>11557</v>
      </c>
      <c r="L32" s="112">
        <v>125</v>
      </c>
      <c r="M32" s="112">
        <f>M35</f>
        <v>30</v>
      </c>
      <c r="N32" s="112">
        <f>N35</f>
        <v>30</v>
      </c>
    </row>
    <row r="33" spans="1:14" ht="110.25" customHeight="1">
      <c r="A33" s="56">
        <v>23</v>
      </c>
      <c r="B33" s="109" t="s">
        <v>41</v>
      </c>
      <c r="C33" s="109" t="s">
        <v>43</v>
      </c>
      <c r="D33" s="109" t="s">
        <v>50</v>
      </c>
      <c r="E33" s="109" t="s">
        <v>328</v>
      </c>
      <c r="F33" s="109" t="s">
        <v>41</v>
      </c>
      <c r="G33" s="109" t="s">
        <v>40</v>
      </c>
      <c r="H33" s="109" t="s">
        <v>42</v>
      </c>
      <c r="I33" s="109" t="s">
        <v>51</v>
      </c>
      <c r="J33" s="113" t="s">
        <v>343</v>
      </c>
      <c r="K33" s="111"/>
      <c r="L33" s="112">
        <v>125</v>
      </c>
      <c r="M33" s="112">
        <v>30</v>
      </c>
      <c r="N33" s="112">
        <v>30</v>
      </c>
    </row>
    <row r="34" spans="1:14" ht="67.5" customHeight="1">
      <c r="A34" s="56">
        <v>24</v>
      </c>
      <c r="B34" s="109" t="s">
        <v>41</v>
      </c>
      <c r="C34" s="109" t="s">
        <v>43</v>
      </c>
      <c r="D34" s="109" t="s">
        <v>50</v>
      </c>
      <c r="E34" s="109" t="s">
        <v>328</v>
      </c>
      <c r="F34" s="109" t="s">
        <v>344</v>
      </c>
      <c r="G34" s="109" t="s">
        <v>40</v>
      </c>
      <c r="H34" s="109" t="s">
        <v>42</v>
      </c>
      <c r="I34" s="109" t="s">
        <v>51</v>
      </c>
      <c r="J34" s="113" t="s">
        <v>345</v>
      </c>
      <c r="K34" s="111"/>
      <c r="L34" s="112">
        <v>125</v>
      </c>
      <c r="M34" s="112">
        <v>30</v>
      </c>
      <c r="N34" s="112">
        <v>30</v>
      </c>
    </row>
    <row r="35" spans="1:14" ht="56.25" customHeight="1">
      <c r="A35" s="56">
        <v>25</v>
      </c>
      <c r="B35" s="109" t="s">
        <v>41</v>
      </c>
      <c r="C35" s="109" t="s">
        <v>43</v>
      </c>
      <c r="D35" s="109" t="s">
        <v>50</v>
      </c>
      <c r="E35" s="109" t="s">
        <v>328</v>
      </c>
      <c r="F35" s="109" t="s">
        <v>329</v>
      </c>
      <c r="G35" s="109" t="s">
        <v>167</v>
      </c>
      <c r="H35" s="109" t="s">
        <v>42</v>
      </c>
      <c r="I35" s="109" t="s">
        <v>51</v>
      </c>
      <c r="J35" s="113" t="s">
        <v>346</v>
      </c>
      <c r="K35" s="111"/>
      <c r="L35" s="112">
        <v>125</v>
      </c>
      <c r="M35" s="112">
        <v>30</v>
      </c>
      <c r="N35" s="112">
        <v>30</v>
      </c>
    </row>
    <row r="36" spans="1:14" ht="62.25" customHeight="1">
      <c r="A36" s="56">
        <v>26</v>
      </c>
      <c r="B36" s="109" t="s">
        <v>41</v>
      </c>
      <c r="C36" s="109" t="s">
        <v>43</v>
      </c>
      <c r="D36" s="109" t="s">
        <v>139</v>
      </c>
      <c r="E36" s="109" t="s">
        <v>47</v>
      </c>
      <c r="F36" s="109" t="s">
        <v>41</v>
      </c>
      <c r="G36" s="109" t="s">
        <v>40</v>
      </c>
      <c r="H36" s="109" t="s">
        <v>42</v>
      </c>
      <c r="I36" s="109" t="s">
        <v>332</v>
      </c>
      <c r="J36" s="113" t="s">
        <v>330</v>
      </c>
      <c r="K36" s="111"/>
      <c r="L36" s="112">
        <v>110</v>
      </c>
      <c r="M36" s="112"/>
      <c r="N36" s="112"/>
    </row>
    <row r="37" spans="1:14" ht="55.5" customHeight="1">
      <c r="A37" s="56">
        <v>27</v>
      </c>
      <c r="B37" s="109" t="s">
        <v>41</v>
      </c>
      <c r="C37" s="109" t="s">
        <v>43</v>
      </c>
      <c r="D37" s="109" t="s">
        <v>139</v>
      </c>
      <c r="E37" s="109" t="s">
        <v>47</v>
      </c>
      <c r="F37" s="109" t="s">
        <v>331</v>
      </c>
      <c r="G37" s="109" t="s">
        <v>40</v>
      </c>
      <c r="H37" s="109" t="s">
        <v>42</v>
      </c>
      <c r="I37" s="109" t="s">
        <v>332</v>
      </c>
      <c r="J37" s="113" t="s">
        <v>330</v>
      </c>
      <c r="K37" s="111"/>
      <c r="L37" s="112">
        <v>110</v>
      </c>
      <c r="M37" s="112"/>
      <c r="N37" s="112"/>
    </row>
    <row r="38" spans="1:14" ht="43.5" customHeight="1">
      <c r="A38" s="56">
        <v>28</v>
      </c>
      <c r="B38" s="109" t="s">
        <v>41</v>
      </c>
      <c r="C38" s="109" t="s">
        <v>43</v>
      </c>
      <c r="D38" s="109" t="s">
        <v>139</v>
      </c>
      <c r="E38" s="109" t="s">
        <v>47</v>
      </c>
      <c r="F38" s="109" t="s">
        <v>331</v>
      </c>
      <c r="G38" s="109" t="s">
        <v>167</v>
      </c>
      <c r="H38" s="109" t="s">
        <v>42</v>
      </c>
      <c r="I38" s="109" t="s">
        <v>332</v>
      </c>
      <c r="J38" s="113" t="s">
        <v>330</v>
      </c>
      <c r="K38" s="111"/>
      <c r="L38" s="112">
        <v>110</v>
      </c>
      <c r="M38" s="112"/>
      <c r="N38" s="112"/>
    </row>
    <row r="39" spans="1:14" ht="36" customHeight="1">
      <c r="A39" s="56">
        <v>29</v>
      </c>
      <c r="B39" s="109" t="s">
        <v>56</v>
      </c>
      <c r="C39" s="109" t="s">
        <v>52</v>
      </c>
      <c r="D39" s="109" t="s">
        <v>40</v>
      </c>
      <c r="E39" s="109" t="s">
        <v>40</v>
      </c>
      <c r="F39" s="109" t="s">
        <v>41</v>
      </c>
      <c r="G39" s="109" t="s">
        <v>40</v>
      </c>
      <c r="H39" s="109" t="s">
        <v>42</v>
      </c>
      <c r="I39" s="109" t="s">
        <v>41</v>
      </c>
      <c r="J39" s="119" t="s">
        <v>3</v>
      </c>
      <c r="K39" s="113"/>
      <c r="L39" s="112">
        <f>L40</f>
        <v>9224.455</v>
      </c>
      <c r="M39" s="112">
        <f>M40</f>
        <v>9079.916000000001</v>
      </c>
      <c r="N39" s="112">
        <f>N40</f>
        <v>9112.720000000001</v>
      </c>
    </row>
    <row r="40" spans="1:14" ht="43.5" customHeight="1">
      <c r="A40" s="56">
        <v>30</v>
      </c>
      <c r="B40" s="109" t="s">
        <v>41</v>
      </c>
      <c r="C40" s="109" t="s">
        <v>52</v>
      </c>
      <c r="D40" s="109" t="s">
        <v>47</v>
      </c>
      <c r="E40" s="109" t="s">
        <v>40</v>
      </c>
      <c r="F40" s="109" t="s">
        <v>41</v>
      </c>
      <c r="G40" s="109" t="s">
        <v>40</v>
      </c>
      <c r="H40" s="109" t="s">
        <v>42</v>
      </c>
      <c r="I40" s="109" t="s">
        <v>41</v>
      </c>
      <c r="J40" s="113" t="s">
        <v>137</v>
      </c>
      <c r="K40" s="113"/>
      <c r="L40" s="112">
        <f>L41+L45+L51</f>
        <v>9224.455</v>
      </c>
      <c r="M40" s="112">
        <f>M41+M45+M51</f>
        <v>9079.916000000001</v>
      </c>
      <c r="N40" s="112">
        <f>N41+N45+N51</f>
        <v>9112.720000000001</v>
      </c>
    </row>
    <row r="41" spans="1:14" ht="39.75" customHeight="1">
      <c r="A41" s="56">
        <v>31</v>
      </c>
      <c r="B41" s="109" t="s">
        <v>41</v>
      </c>
      <c r="C41" s="109" t="s">
        <v>52</v>
      </c>
      <c r="D41" s="109" t="s">
        <v>47</v>
      </c>
      <c r="E41" s="109" t="s">
        <v>167</v>
      </c>
      <c r="F41" s="109" t="s">
        <v>41</v>
      </c>
      <c r="G41" s="109" t="s">
        <v>40</v>
      </c>
      <c r="H41" s="109" t="s">
        <v>42</v>
      </c>
      <c r="I41" s="109" t="s">
        <v>305</v>
      </c>
      <c r="J41" s="113" t="s">
        <v>255</v>
      </c>
      <c r="K41" s="113"/>
      <c r="L41" s="112">
        <f>L42</f>
        <v>3335.743</v>
      </c>
      <c r="M41" s="112">
        <f>M42</f>
        <v>3159.434</v>
      </c>
      <c r="N41" s="112">
        <f>N42</f>
        <v>3159.434</v>
      </c>
    </row>
    <row r="42" spans="1:14" ht="17.25" customHeight="1">
      <c r="A42" s="56">
        <v>32</v>
      </c>
      <c r="B42" s="109" t="s">
        <v>41</v>
      </c>
      <c r="C42" s="109" t="s">
        <v>52</v>
      </c>
      <c r="D42" s="109" t="s">
        <v>47</v>
      </c>
      <c r="E42" s="109" t="s">
        <v>243</v>
      </c>
      <c r="F42" s="109" t="s">
        <v>58</v>
      </c>
      <c r="G42" s="109" t="s">
        <v>40</v>
      </c>
      <c r="H42" s="109" t="s">
        <v>42</v>
      </c>
      <c r="I42" s="109" t="s">
        <v>305</v>
      </c>
      <c r="J42" s="113" t="s">
        <v>227</v>
      </c>
      <c r="K42" s="113"/>
      <c r="L42" s="112">
        <f>L43+L44</f>
        <v>3335.743</v>
      </c>
      <c r="M42" s="112">
        <f>M43+M44</f>
        <v>3159.434</v>
      </c>
      <c r="N42" s="112">
        <f>N43+N44</f>
        <v>3159.434</v>
      </c>
    </row>
    <row r="43" spans="1:14" ht="60" customHeight="1">
      <c r="A43" s="56">
        <v>33</v>
      </c>
      <c r="B43" s="109" t="s">
        <v>168</v>
      </c>
      <c r="C43" s="109" t="s">
        <v>52</v>
      </c>
      <c r="D43" s="109" t="s">
        <v>47</v>
      </c>
      <c r="E43" s="109" t="s">
        <v>243</v>
      </c>
      <c r="F43" s="109" t="s">
        <v>58</v>
      </c>
      <c r="G43" s="109" t="s">
        <v>167</v>
      </c>
      <c r="H43" s="109" t="s">
        <v>65</v>
      </c>
      <c r="I43" s="109" t="s">
        <v>305</v>
      </c>
      <c r="J43" s="113" t="s">
        <v>245</v>
      </c>
      <c r="K43" s="113"/>
      <c r="L43" s="112">
        <v>811.593</v>
      </c>
      <c r="M43" s="112">
        <v>635.284</v>
      </c>
      <c r="N43" s="112">
        <v>635.284</v>
      </c>
    </row>
    <row r="44" spans="1:14" ht="63" customHeight="1">
      <c r="A44" s="56">
        <v>34</v>
      </c>
      <c r="B44" s="109" t="s">
        <v>168</v>
      </c>
      <c r="C44" s="109" t="s">
        <v>52</v>
      </c>
      <c r="D44" s="109" t="s">
        <v>47</v>
      </c>
      <c r="E44" s="109" t="s">
        <v>243</v>
      </c>
      <c r="F44" s="109" t="s">
        <v>58</v>
      </c>
      <c r="G44" s="109" t="s">
        <v>167</v>
      </c>
      <c r="H44" s="109" t="s">
        <v>64</v>
      </c>
      <c r="I44" s="109" t="s">
        <v>305</v>
      </c>
      <c r="J44" s="113" t="s">
        <v>244</v>
      </c>
      <c r="K44" s="113"/>
      <c r="L44" s="112">
        <v>2524.15</v>
      </c>
      <c r="M44" s="112">
        <v>2524.15</v>
      </c>
      <c r="N44" s="112">
        <v>2524.15</v>
      </c>
    </row>
    <row r="45" spans="1:14" ht="37.5" customHeight="1">
      <c r="A45" s="56">
        <v>35</v>
      </c>
      <c r="B45" s="109" t="s">
        <v>41</v>
      </c>
      <c r="C45" s="109" t="s">
        <v>52</v>
      </c>
      <c r="D45" s="109" t="s">
        <v>47</v>
      </c>
      <c r="E45" s="109" t="s">
        <v>125</v>
      </c>
      <c r="F45" s="109" t="s">
        <v>41</v>
      </c>
      <c r="G45" s="109" t="s">
        <v>40</v>
      </c>
      <c r="H45" s="109" t="s">
        <v>42</v>
      </c>
      <c r="I45" s="109" t="s">
        <v>305</v>
      </c>
      <c r="J45" s="113" t="s">
        <v>228</v>
      </c>
      <c r="K45" s="113"/>
      <c r="L45" s="112">
        <f>L46+L48</f>
        <v>93.75</v>
      </c>
      <c r="M45" s="112">
        <f>M46+M48</f>
        <v>93.75</v>
      </c>
      <c r="N45" s="112">
        <f>N46+N48</f>
        <v>93.75</v>
      </c>
    </row>
    <row r="46" spans="1:14" ht="48" customHeight="1">
      <c r="A46" s="56">
        <v>36</v>
      </c>
      <c r="B46" s="109" t="s">
        <v>41</v>
      </c>
      <c r="C46" s="109" t="s">
        <v>52</v>
      </c>
      <c r="D46" s="109" t="s">
        <v>47</v>
      </c>
      <c r="E46" s="109" t="s">
        <v>125</v>
      </c>
      <c r="F46" s="109" t="s">
        <v>141</v>
      </c>
      <c r="G46" s="109" t="s">
        <v>40</v>
      </c>
      <c r="H46" s="109" t="s">
        <v>42</v>
      </c>
      <c r="I46" s="109" t="s">
        <v>305</v>
      </c>
      <c r="J46" s="113" t="s">
        <v>253</v>
      </c>
      <c r="K46" s="113"/>
      <c r="L46" s="112">
        <v>2.4</v>
      </c>
      <c r="M46" s="112">
        <v>2.4</v>
      </c>
      <c r="N46" s="112">
        <v>2.4</v>
      </c>
    </row>
    <row r="47" spans="1:14" ht="51" customHeight="1">
      <c r="A47" s="56">
        <v>37</v>
      </c>
      <c r="B47" s="109" t="s">
        <v>168</v>
      </c>
      <c r="C47" s="109" t="s">
        <v>52</v>
      </c>
      <c r="D47" s="109" t="s">
        <v>47</v>
      </c>
      <c r="E47" s="109" t="s">
        <v>125</v>
      </c>
      <c r="F47" s="109" t="s">
        <v>141</v>
      </c>
      <c r="G47" s="109" t="s">
        <v>167</v>
      </c>
      <c r="H47" s="109" t="s">
        <v>42</v>
      </c>
      <c r="I47" s="109" t="s">
        <v>305</v>
      </c>
      <c r="J47" s="113" t="s">
        <v>254</v>
      </c>
      <c r="K47" s="113"/>
      <c r="L47" s="112">
        <v>2.4</v>
      </c>
      <c r="M47" s="112">
        <v>2.4</v>
      </c>
      <c r="N47" s="112">
        <v>2.4</v>
      </c>
    </row>
    <row r="48" spans="1:14" ht="42" customHeight="1">
      <c r="A48" s="56">
        <v>38</v>
      </c>
      <c r="B48" s="109" t="s">
        <v>41</v>
      </c>
      <c r="C48" s="109" t="s">
        <v>52</v>
      </c>
      <c r="D48" s="109" t="s">
        <v>47</v>
      </c>
      <c r="E48" s="109" t="s">
        <v>246</v>
      </c>
      <c r="F48" s="109" t="s">
        <v>247</v>
      </c>
      <c r="G48" s="109" t="s">
        <v>40</v>
      </c>
      <c r="H48" s="109" t="s">
        <v>42</v>
      </c>
      <c r="I48" s="109" t="s">
        <v>305</v>
      </c>
      <c r="J48" s="113" t="s">
        <v>138</v>
      </c>
      <c r="K48" s="113"/>
      <c r="L48" s="112">
        <v>91.35</v>
      </c>
      <c r="M48" s="112">
        <v>91.35</v>
      </c>
      <c r="N48" s="112">
        <v>91.35</v>
      </c>
    </row>
    <row r="49" spans="1:14" ht="69" customHeight="1">
      <c r="A49" s="56">
        <v>39</v>
      </c>
      <c r="B49" s="109" t="s">
        <v>168</v>
      </c>
      <c r="C49" s="109" t="s">
        <v>52</v>
      </c>
      <c r="D49" s="109" t="s">
        <v>47</v>
      </c>
      <c r="E49" s="109" t="s">
        <v>246</v>
      </c>
      <c r="F49" s="109" t="s">
        <v>247</v>
      </c>
      <c r="G49" s="109" t="s">
        <v>167</v>
      </c>
      <c r="H49" s="109" t="s">
        <v>42</v>
      </c>
      <c r="I49" s="109" t="s">
        <v>305</v>
      </c>
      <c r="J49" s="113" t="s">
        <v>256</v>
      </c>
      <c r="K49" s="113"/>
      <c r="L49" s="112">
        <v>91.35</v>
      </c>
      <c r="M49" s="112">
        <v>91.35</v>
      </c>
      <c r="N49" s="112">
        <v>91.35</v>
      </c>
    </row>
    <row r="50" spans="1:14" ht="15" customHeight="1" hidden="1">
      <c r="A50" s="56">
        <v>31</v>
      </c>
      <c r="B50" s="109" t="s">
        <v>60</v>
      </c>
      <c r="C50" s="109" t="s">
        <v>52</v>
      </c>
      <c r="D50" s="109" t="s">
        <v>47</v>
      </c>
      <c r="E50" s="109" t="s">
        <v>61</v>
      </c>
      <c r="F50" s="109" t="s">
        <v>62</v>
      </c>
      <c r="G50" s="109" t="s">
        <v>139</v>
      </c>
      <c r="H50" s="109" t="s">
        <v>143</v>
      </c>
      <c r="I50" s="109" t="s">
        <v>53</v>
      </c>
      <c r="J50" s="116" t="s">
        <v>142</v>
      </c>
      <c r="K50" s="113"/>
      <c r="L50" s="112">
        <v>0</v>
      </c>
      <c r="M50" s="112"/>
      <c r="N50" s="112"/>
    </row>
    <row r="51" spans="1:14" ht="33" customHeight="1">
      <c r="A51" s="56">
        <v>40</v>
      </c>
      <c r="B51" s="109" t="s">
        <v>41</v>
      </c>
      <c r="C51" s="109" t="s">
        <v>52</v>
      </c>
      <c r="D51" s="109" t="s">
        <v>47</v>
      </c>
      <c r="E51" s="109" t="s">
        <v>262</v>
      </c>
      <c r="F51" s="109" t="s">
        <v>41</v>
      </c>
      <c r="G51" s="109" t="s">
        <v>40</v>
      </c>
      <c r="H51" s="109" t="s">
        <v>42</v>
      </c>
      <c r="I51" s="109" t="s">
        <v>41</v>
      </c>
      <c r="J51" s="116" t="s">
        <v>63</v>
      </c>
      <c r="K51" s="113"/>
      <c r="L51" s="112">
        <f>L52</f>
        <v>5794.962</v>
      </c>
      <c r="M51" s="112">
        <f>M52</f>
        <v>5826.732</v>
      </c>
      <c r="N51" s="112">
        <f>N52</f>
        <v>5859.536</v>
      </c>
    </row>
    <row r="52" spans="1:14" ht="27.75" customHeight="1">
      <c r="A52" s="56">
        <v>41</v>
      </c>
      <c r="B52" s="109" t="s">
        <v>168</v>
      </c>
      <c r="C52" s="109" t="s">
        <v>52</v>
      </c>
      <c r="D52" s="109" t="s">
        <v>47</v>
      </c>
      <c r="E52" s="109" t="s">
        <v>263</v>
      </c>
      <c r="F52" s="109" t="s">
        <v>62</v>
      </c>
      <c r="G52" s="109" t="s">
        <v>40</v>
      </c>
      <c r="H52" s="109" t="s">
        <v>42</v>
      </c>
      <c r="I52" s="109" t="s">
        <v>305</v>
      </c>
      <c r="J52" s="116" t="s">
        <v>264</v>
      </c>
      <c r="K52" s="113"/>
      <c r="L52" s="112">
        <f>L53++L54+L55</f>
        <v>5794.962</v>
      </c>
      <c r="M52" s="112">
        <f>M53+M54+M55</f>
        <v>5826.732</v>
      </c>
      <c r="N52" s="112">
        <f>N53+N54+N55</f>
        <v>5859.536</v>
      </c>
    </row>
    <row r="53" spans="1:14" ht="86.25" customHeight="1">
      <c r="A53" s="56">
        <v>42</v>
      </c>
      <c r="B53" s="109" t="s">
        <v>168</v>
      </c>
      <c r="C53" s="109" t="s">
        <v>52</v>
      </c>
      <c r="D53" s="109" t="s">
        <v>47</v>
      </c>
      <c r="E53" s="109" t="s">
        <v>263</v>
      </c>
      <c r="F53" s="109" t="s">
        <v>62</v>
      </c>
      <c r="G53" s="109" t="s">
        <v>167</v>
      </c>
      <c r="H53" s="109" t="s">
        <v>265</v>
      </c>
      <c r="I53" s="109" t="s">
        <v>305</v>
      </c>
      <c r="J53" s="116" t="s">
        <v>266</v>
      </c>
      <c r="K53" s="113"/>
      <c r="L53" s="112">
        <v>5316.456</v>
      </c>
      <c r="M53" s="112">
        <v>5316.456</v>
      </c>
      <c r="N53" s="112">
        <v>5316.456</v>
      </c>
    </row>
    <row r="54" spans="1:14" ht="141" customHeight="1">
      <c r="A54" s="56">
        <v>43</v>
      </c>
      <c r="B54" s="109" t="s">
        <v>168</v>
      </c>
      <c r="C54" s="109" t="s">
        <v>52</v>
      </c>
      <c r="D54" s="109" t="s">
        <v>47</v>
      </c>
      <c r="E54" s="109" t="s">
        <v>263</v>
      </c>
      <c r="F54" s="109" t="s">
        <v>62</v>
      </c>
      <c r="G54" s="109" t="s">
        <v>167</v>
      </c>
      <c r="H54" s="109" t="s">
        <v>303</v>
      </c>
      <c r="I54" s="109" t="s">
        <v>305</v>
      </c>
      <c r="J54" s="117" t="s">
        <v>304</v>
      </c>
      <c r="K54" s="113">
        <v>14.337</v>
      </c>
      <c r="L54" s="112">
        <v>21.506</v>
      </c>
      <c r="M54" s="112">
        <v>35.843</v>
      </c>
      <c r="N54" s="112">
        <v>50.18</v>
      </c>
    </row>
    <row r="55" spans="1:14" ht="95.25" customHeight="1">
      <c r="A55" s="56">
        <v>44</v>
      </c>
      <c r="B55" s="109" t="s">
        <v>168</v>
      </c>
      <c r="C55" s="109" t="s">
        <v>52</v>
      </c>
      <c r="D55" s="109" t="s">
        <v>47</v>
      </c>
      <c r="E55" s="109" t="s">
        <v>263</v>
      </c>
      <c r="F55" s="109" t="s">
        <v>62</v>
      </c>
      <c r="G55" s="109" t="s">
        <v>167</v>
      </c>
      <c r="H55" s="109" t="s">
        <v>140</v>
      </c>
      <c r="I55" s="109" t="s">
        <v>305</v>
      </c>
      <c r="J55" s="116" t="s">
        <v>296</v>
      </c>
      <c r="K55" s="113"/>
      <c r="L55" s="112">
        <v>457</v>
      </c>
      <c r="M55" s="112">
        <v>474.433</v>
      </c>
      <c r="N55" s="112">
        <v>492.9</v>
      </c>
    </row>
    <row r="56" spans="1:14" ht="35.25" customHeight="1">
      <c r="A56" s="57"/>
      <c r="B56" s="118"/>
      <c r="C56" s="118"/>
      <c r="D56" s="118"/>
      <c r="E56" s="118"/>
      <c r="F56" s="118"/>
      <c r="G56" s="118"/>
      <c r="H56" s="118"/>
      <c r="I56" s="118"/>
      <c r="J56" s="119" t="s">
        <v>4</v>
      </c>
      <c r="K56" s="119"/>
      <c r="L56" s="120">
        <f>L39+L11</f>
        <v>9948.395</v>
      </c>
      <c r="M56" s="120">
        <f>M11+M39</f>
        <v>9625.456000000002</v>
      </c>
      <c r="N56" s="121">
        <f>N11+N39</f>
        <v>9688.660000000002</v>
      </c>
    </row>
    <row r="57" ht="12.75" customHeight="1" hidden="1"/>
    <row r="58" spans="10:13" ht="12.75" hidden="1">
      <c r="J58" s="29" t="s">
        <v>9</v>
      </c>
      <c r="M58" s="1">
        <v>45</v>
      </c>
    </row>
    <row r="59" spans="10:13" ht="12.75" hidden="1">
      <c r="J59" s="29" t="s">
        <v>10</v>
      </c>
      <c r="M59" s="1">
        <f>7222+3955</f>
        <v>11177</v>
      </c>
    </row>
    <row r="60" spans="10:13" ht="12.75" hidden="1">
      <c r="J60" s="29" t="s">
        <v>11</v>
      </c>
      <c r="M60" s="1">
        <v>2745.4</v>
      </c>
    </row>
    <row r="61" spans="10:13" ht="12.75" hidden="1">
      <c r="J61" s="29" t="s">
        <v>12</v>
      </c>
      <c r="M61" s="1">
        <v>1920</v>
      </c>
    </row>
    <row r="62" spans="10:13" ht="12.75" hidden="1">
      <c r="J62" s="29" t="s">
        <v>13</v>
      </c>
      <c r="M62" s="1">
        <v>117</v>
      </c>
    </row>
    <row r="63" ht="12.75" hidden="1">
      <c r="M63" s="1">
        <f>SUM(M58:M62)</f>
        <v>16004.4</v>
      </c>
    </row>
    <row r="64" ht="12.75" hidden="1"/>
    <row r="65" spans="10:13" ht="12.75" hidden="1">
      <c r="J65" s="29" t="s">
        <v>28</v>
      </c>
      <c r="M65" s="1">
        <v>1546.8</v>
      </c>
    </row>
    <row r="66" spans="10:13" ht="12.75" hidden="1">
      <c r="J66" s="29" t="s">
        <v>14</v>
      </c>
      <c r="M66" s="1">
        <v>99</v>
      </c>
    </row>
    <row r="67" spans="10:13" ht="12.75" hidden="1">
      <c r="J67" s="29" t="s">
        <v>15</v>
      </c>
      <c r="M67" s="1">
        <v>1090.4</v>
      </c>
    </row>
    <row r="68" spans="10:13" ht="12.75" hidden="1">
      <c r="J68" s="29" t="s">
        <v>16</v>
      </c>
      <c r="M68" s="1">
        <v>-3937.6</v>
      </c>
    </row>
    <row r="69" spans="10:13" ht="12.75" hidden="1">
      <c r="J69" s="29" t="s">
        <v>17</v>
      </c>
      <c r="M69" s="1">
        <v>179.8</v>
      </c>
    </row>
    <row r="70" spans="10:13" ht="12.75" hidden="1">
      <c r="J70" s="29" t="s">
        <v>18</v>
      </c>
      <c r="M70" s="1">
        <v>703.759</v>
      </c>
    </row>
    <row r="71" spans="10:13" ht="12.75" hidden="1">
      <c r="J71" s="29" t="s">
        <v>19</v>
      </c>
      <c r="M71" s="1">
        <v>-930</v>
      </c>
    </row>
    <row r="72" spans="10:13" ht="12.75" hidden="1">
      <c r="J72" s="29" t="s">
        <v>20</v>
      </c>
      <c r="M72" s="1">
        <v>14456</v>
      </c>
    </row>
    <row r="73" spans="10:13" ht="12.75" hidden="1">
      <c r="J73" s="29" t="s">
        <v>21</v>
      </c>
      <c r="M73" s="1">
        <v>11.9</v>
      </c>
    </row>
    <row r="74" spans="10:13" ht="12.75" hidden="1">
      <c r="J74" s="29" t="s">
        <v>22</v>
      </c>
      <c r="M74" s="1">
        <v>-2.5</v>
      </c>
    </row>
    <row r="75" spans="10:13" ht="12.75" hidden="1">
      <c r="J75" s="29" t="s">
        <v>30</v>
      </c>
      <c r="M75" s="1">
        <v>611.1</v>
      </c>
    </row>
    <row r="76" spans="10:13" ht="12.75" hidden="1">
      <c r="J76" s="29" t="s">
        <v>23</v>
      </c>
      <c r="M76" s="1">
        <v>146.4</v>
      </c>
    </row>
    <row r="77" spans="10:13" ht="12.75" hidden="1">
      <c r="J77" s="29" t="s">
        <v>24</v>
      </c>
      <c r="M77" s="1">
        <v>20.7</v>
      </c>
    </row>
    <row r="78" spans="10:13" ht="12.75" hidden="1">
      <c r="J78" s="29" t="s">
        <v>25</v>
      </c>
      <c r="M78" s="1">
        <v>-10695.8</v>
      </c>
    </row>
    <row r="79" spans="10:13" ht="12.75" hidden="1">
      <c r="J79" s="29" t="s">
        <v>26</v>
      </c>
      <c r="M79" s="1">
        <v>2</v>
      </c>
    </row>
    <row r="80" spans="10:13" ht="12.75" hidden="1">
      <c r="J80" s="29" t="s">
        <v>27</v>
      </c>
      <c r="M80" s="1">
        <v>1078.8</v>
      </c>
    </row>
    <row r="81" ht="12.75" hidden="1">
      <c r="M81" s="1">
        <f>SUM(M65:M80)</f>
        <v>4380.759000000001</v>
      </c>
    </row>
    <row r="82" ht="12.75" hidden="1"/>
    <row r="83" spans="10:13" ht="12.75" hidden="1">
      <c r="J83" s="29" t="s">
        <v>29</v>
      </c>
      <c r="M83" s="1">
        <v>1381.7</v>
      </c>
    </row>
  </sheetData>
  <sheetProtection/>
  <mergeCells count="12">
    <mergeCell ref="B8:M8"/>
    <mergeCell ref="B6:M6"/>
    <mergeCell ref="J1:M1"/>
    <mergeCell ref="J2:M2"/>
    <mergeCell ref="J3:M3"/>
    <mergeCell ref="J5:M5"/>
    <mergeCell ref="N9:N10"/>
    <mergeCell ref="L9:L10"/>
    <mergeCell ref="B9:I9"/>
    <mergeCell ref="J9:J10"/>
    <mergeCell ref="M9:M10"/>
    <mergeCell ref="A9:A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79">
      <selection activeCell="K37" sqref="K37"/>
    </sheetView>
  </sheetViews>
  <sheetFormatPr defaultColWidth="9.00390625" defaultRowHeight="12.75"/>
  <cols>
    <col min="1" max="1" width="4.625" style="28" customWidth="1"/>
    <col min="2" max="2" width="63.75390625" style="2" customWidth="1"/>
    <col min="3" max="3" width="7.625" style="2" customWidth="1"/>
    <col min="4" max="4" width="6.25390625" style="32" customWidth="1"/>
    <col min="5" max="5" width="11.00390625" style="32" customWidth="1"/>
    <col min="6" max="6" width="8.625" style="27" customWidth="1"/>
    <col min="7" max="7" width="10.875" style="27" customWidth="1"/>
    <col min="8" max="8" width="10.25390625" style="27" customWidth="1"/>
    <col min="9" max="9" width="15.00390625" style="27" customWidth="1"/>
    <col min="10" max="11" width="9.125" style="28" customWidth="1"/>
    <col min="12" max="12" width="8.875" style="28" customWidth="1"/>
    <col min="13" max="16384" width="9.125" style="28" customWidth="1"/>
  </cols>
  <sheetData>
    <row r="1" spans="2:9" ht="11.25" customHeight="1">
      <c r="B1" s="28"/>
      <c r="C1" s="28"/>
      <c r="D1" s="28"/>
      <c r="E1" s="28"/>
      <c r="F1" s="28"/>
      <c r="G1" s="28"/>
      <c r="H1" s="28"/>
      <c r="I1" s="28"/>
    </row>
    <row r="2" spans="1:10" ht="11.25" customHeight="1">
      <c r="A2" s="58"/>
      <c r="B2" s="58"/>
      <c r="C2" s="58"/>
      <c r="D2" s="59"/>
      <c r="E2" s="102"/>
      <c r="F2" s="59"/>
      <c r="G2" s="59"/>
      <c r="H2" s="59"/>
      <c r="I2" s="59" t="s">
        <v>89</v>
      </c>
      <c r="J2" s="102"/>
    </row>
    <row r="3" spans="1:9" ht="11.25" customHeight="1">
      <c r="A3" s="58"/>
      <c r="B3" s="58"/>
      <c r="C3" s="58"/>
      <c r="D3" s="204" t="s">
        <v>334</v>
      </c>
      <c r="E3" s="204"/>
      <c r="F3" s="204"/>
      <c r="G3" s="204"/>
      <c r="H3" s="204"/>
      <c r="I3" s="204"/>
    </row>
    <row r="4" spans="1:9" ht="10.5" customHeight="1">
      <c r="A4" s="58"/>
      <c r="B4" s="58"/>
      <c r="C4" s="58"/>
      <c r="D4" s="59"/>
      <c r="E4" s="59"/>
      <c r="F4" s="59"/>
      <c r="G4" s="59"/>
      <c r="H4" s="59"/>
      <c r="I4" s="59"/>
    </row>
    <row r="5" spans="1:9" ht="6.75" customHeight="1">
      <c r="A5" s="58"/>
      <c r="B5" s="58"/>
      <c r="C5" s="58"/>
      <c r="D5" s="60"/>
      <c r="E5" s="60"/>
      <c r="F5" s="60"/>
      <c r="G5" s="60"/>
      <c r="H5" s="60"/>
      <c r="I5" s="60"/>
    </row>
    <row r="6" spans="1:9" ht="13.5" customHeight="1">
      <c r="A6" s="202" t="s">
        <v>285</v>
      </c>
      <c r="B6" s="202"/>
      <c r="C6" s="202"/>
      <c r="D6" s="202"/>
      <c r="E6" s="202"/>
      <c r="F6" s="202"/>
      <c r="G6" s="202"/>
      <c r="H6" s="202"/>
      <c r="I6" s="202"/>
    </row>
    <row r="7" spans="1:9" ht="22.5" customHeight="1">
      <c r="A7" s="122"/>
      <c r="B7" s="203" t="s">
        <v>290</v>
      </c>
      <c r="C7" s="203"/>
      <c r="D7" s="203"/>
      <c r="E7" s="203"/>
      <c r="F7" s="203"/>
      <c r="G7" s="203"/>
      <c r="H7" s="203"/>
      <c r="I7" s="203"/>
    </row>
    <row r="8" spans="1:9" ht="49.5" customHeight="1">
      <c r="A8" s="123" t="s">
        <v>55</v>
      </c>
      <c r="B8" s="123" t="s">
        <v>180</v>
      </c>
      <c r="C8" s="123" t="s">
        <v>83</v>
      </c>
      <c r="D8" s="123" t="s">
        <v>181</v>
      </c>
      <c r="E8" s="123" t="s">
        <v>69</v>
      </c>
      <c r="F8" s="123" t="s">
        <v>70</v>
      </c>
      <c r="G8" s="123" t="s">
        <v>299</v>
      </c>
      <c r="H8" s="123" t="s">
        <v>300</v>
      </c>
      <c r="I8" s="123" t="s">
        <v>301</v>
      </c>
    </row>
    <row r="9" spans="1:9" ht="22.5" customHeight="1">
      <c r="A9" s="124"/>
      <c r="B9" s="124">
        <v>1</v>
      </c>
      <c r="C9" s="124">
        <v>2</v>
      </c>
      <c r="D9" s="124">
        <v>3</v>
      </c>
      <c r="E9" s="124">
        <v>4</v>
      </c>
      <c r="F9" s="124">
        <v>5</v>
      </c>
      <c r="G9" s="124">
        <v>6</v>
      </c>
      <c r="H9" s="124">
        <v>7</v>
      </c>
      <c r="I9" s="124">
        <v>8</v>
      </c>
    </row>
    <row r="10" spans="1:9" ht="13.5" customHeight="1">
      <c r="A10" s="125">
        <v>1</v>
      </c>
      <c r="B10" s="96" t="s">
        <v>229</v>
      </c>
      <c r="C10" s="96">
        <v>557</v>
      </c>
      <c r="D10" s="126"/>
      <c r="E10" s="126"/>
      <c r="F10" s="126"/>
      <c r="G10" s="127">
        <f>G12+G16+G30+G34+G42+G47+G53+G64+G75+G79</f>
        <v>10388.723</v>
      </c>
      <c r="H10" s="127">
        <f>H12+H16+H30+H34+H42+H46+H53+H64+H75+H82</f>
        <v>9617.456000000002</v>
      </c>
      <c r="I10" s="127">
        <f>I12+I16+I30+I34+I42+I46+I53+I64+I75+I82</f>
        <v>9680.660000000002</v>
      </c>
    </row>
    <row r="11" spans="1:9" ht="13.5" customHeight="1">
      <c r="A11" s="125">
        <v>2</v>
      </c>
      <c r="B11" s="96" t="s">
        <v>231</v>
      </c>
      <c r="C11" s="96">
        <v>557</v>
      </c>
      <c r="D11" s="126"/>
      <c r="E11" s="126"/>
      <c r="F11" s="126"/>
      <c r="G11" s="127">
        <f>G12+G17+G34+G53+G64</f>
        <v>8843.801</v>
      </c>
      <c r="H11" s="127">
        <f>H12+H17+H34+H53+H64</f>
        <v>7887.743</v>
      </c>
      <c r="I11" s="127">
        <f>I12+I17+I34+I53+I64</f>
        <v>7737.486000000001</v>
      </c>
    </row>
    <row r="12" spans="1:9" ht="31.5" customHeight="1">
      <c r="A12" s="125">
        <v>3</v>
      </c>
      <c r="B12" s="96" t="s">
        <v>73</v>
      </c>
      <c r="C12" s="96">
        <v>557</v>
      </c>
      <c r="D12" s="126" t="s">
        <v>65</v>
      </c>
      <c r="E12" s="126"/>
      <c r="F12" s="126"/>
      <c r="G12" s="127">
        <v>820.354</v>
      </c>
      <c r="H12" s="127">
        <v>820.354</v>
      </c>
      <c r="I12" s="127">
        <v>820.354</v>
      </c>
    </row>
    <row r="13" spans="1:9" ht="26.25" customHeight="1">
      <c r="A13" s="125">
        <v>4</v>
      </c>
      <c r="B13" s="128" t="s">
        <v>182</v>
      </c>
      <c r="C13" s="129" t="s">
        <v>168</v>
      </c>
      <c r="D13" s="130" t="s">
        <v>65</v>
      </c>
      <c r="E13" s="130" t="s">
        <v>171</v>
      </c>
      <c r="F13" s="131"/>
      <c r="G13" s="127">
        <f>G15</f>
        <v>820.354</v>
      </c>
      <c r="H13" s="127">
        <v>820.354</v>
      </c>
      <c r="I13" s="127">
        <v>820.354</v>
      </c>
    </row>
    <row r="14" spans="1:9" ht="69.75" customHeight="1">
      <c r="A14" s="125">
        <v>5</v>
      </c>
      <c r="B14" s="128" t="s">
        <v>232</v>
      </c>
      <c r="C14" s="129" t="s">
        <v>168</v>
      </c>
      <c r="D14" s="130" t="s">
        <v>65</v>
      </c>
      <c r="E14" s="130" t="s">
        <v>171</v>
      </c>
      <c r="F14" s="130" t="s">
        <v>97</v>
      </c>
      <c r="G14" s="127">
        <v>820.354</v>
      </c>
      <c r="H14" s="127">
        <v>820.354</v>
      </c>
      <c r="I14" s="127">
        <v>820.354</v>
      </c>
    </row>
    <row r="15" spans="1:9" ht="38.25" customHeight="1">
      <c r="A15" s="125">
        <v>6</v>
      </c>
      <c r="B15" s="96" t="s">
        <v>79</v>
      </c>
      <c r="C15" s="96">
        <v>557</v>
      </c>
      <c r="D15" s="126" t="s">
        <v>65</v>
      </c>
      <c r="E15" s="126" t="s">
        <v>171</v>
      </c>
      <c r="F15" s="126" t="s">
        <v>51</v>
      </c>
      <c r="G15" s="127">
        <v>820.354</v>
      </c>
      <c r="H15" s="127">
        <v>820.354</v>
      </c>
      <c r="I15" s="127">
        <v>820.354</v>
      </c>
    </row>
    <row r="16" spans="1:9" ht="56.25" customHeight="1">
      <c r="A16" s="125">
        <v>7</v>
      </c>
      <c r="B16" s="96" t="s">
        <v>183</v>
      </c>
      <c r="C16" s="96">
        <v>557</v>
      </c>
      <c r="D16" s="126" t="s">
        <v>150</v>
      </c>
      <c r="E16" s="126"/>
      <c r="F16" s="126"/>
      <c r="G16" s="127">
        <f>G18+G20+G22+G24+G27</f>
        <v>5435.592</v>
      </c>
      <c r="H16" s="127">
        <f>H18+H20+H24</f>
        <v>5459.285</v>
      </c>
      <c r="I16" s="127">
        <f>I18+I20+I24</f>
        <v>5163.627</v>
      </c>
    </row>
    <row r="17" spans="1:9" ht="30" customHeight="1">
      <c r="A17" s="125">
        <v>8</v>
      </c>
      <c r="B17" s="96" t="s">
        <v>184</v>
      </c>
      <c r="C17" s="96">
        <v>557</v>
      </c>
      <c r="D17" s="126" t="s">
        <v>150</v>
      </c>
      <c r="E17" s="126" t="s">
        <v>171</v>
      </c>
      <c r="F17" s="126"/>
      <c r="G17" s="127">
        <f>G18+G20+G22+G24+G27</f>
        <v>5435.592</v>
      </c>
      <c r="H17" s="127">
        <f>H18+H20+H22+H24</f>
        <v>5459.285</v>
      </c>
      <c r="I17" s="127">
        <f>I18+I20+I22+I24</f>
        <v>5163.627</v>
      </c>
    </row>
    <row r="18" spans="1:9" ht="60" customHeight="1">
      <c r="A18" s="125">
        <v>9</v>
      </c>
      <c r="B18" s="128" t="s">
        <v>232</v>
      </c>
      <c r="C18" s="129" t="s">
        <v>168</v>
      </c>
      <c r="D18" s="126" t="s">
        <v>150</v>
      </c>
      <c r="E18" s="126" t="s">
        <v>171</v>
      </c>
      <c r="F18" s="126" t="s">
        <v>97</v>
      </c>
      <c r="G18" s="127">
        <v>4253.31</v>
      </c>
      <c r="H18" s="127">
        <v>4233.31</v>
      </c>
      <c r="I18" s="127">
        <v>4233.31</v>
      </c>
    </row>
    <row r="19" spans="1:9" ht="38.25" customHeight="1">
      <c r="A19" s="125">
        <v>10</v>
      </c>
      <c r="B19" s="96" t="s">
        <v>79</v>
      </c>
      <c r="C19" s="96">
        <v>557</v>
      </c>
      <c r="D19" s="126" t="s">
        <v>150</v>
      </c>
      <c r="E19" s="126" t="s">
        <v>171</v>
      </c>
      <c r="F19" s="126" t="s">
        <v>51</v>
      </c>
      <c r="G19" s="127">
        <v>4253.31</v>
      </c>
      <c r="H19" s="127">
        <v>4233.31</v>
      </c>
      <c r="I19" s="127">
        <v>4233.31</v>
      </c>
    </row>
    <row r="20" spans="1:9" ht="27" customHeight="1">
      <c r="A20" s="125">
        <v>11</v>
      </c>
      <c r="B20" s="96" t="s">
        <v>80</v>
      </c>
      <c r="C20" s="96">
        <v>557</v>
      </c>
      <c r="D20" s="126" t="s">
        <v>150</v>
      </c>
      <c r="E20" s="126" t="s">
        <v>171</v>
      </c>
      <c r="F20" s="126" t="s">
        <v>234</v>
      </c>
      <c r="G20" s="127">
        <v>1170.875</v>
      </c>
      <c r="H20" s="127">
        <v>1223.575</v>
      </c>
      <c r="I20" s="127">
        <v>927.917</v>
      </c>
    </row>
    <row r="21" spans="1:9" ht="33" customHeight="1">
      <c r="A21" s="125">
        <v>12</v>
      </c>
      <c r="B21" s="96" t="s">
        <v>233</v>
      </c>
      <c r="C21" s="96">
        <v>557</v>
      </c>
      <c r="D21" s="126" t="s">
        <v>150</v>
      </c>
      <c r="E21" s="126" t="s">
        <v>171</v>
      </c>
      <c r="F21" s="126" t="s">
        <v>94</v>
      </c>
      <c r="G21" s="127">
        <v>1170.875</v>
      </c>
      <c r="H21" s="127">
        <v>1223.575</v>
      </c>
      <c r="I21" s="127">
        <v>927.917</v>
      </c>
    </row>
    <row r="22" spans="1:9" ht="33" customHeight="1">
      <c r="A22" s="125">
        <v>13</v>
      </c>
      <c r="B22" s="96" t="s">
        <v>159</v>
      </c>
      <c r="C22" s="96">
        <v>557</v>
      </c>
      <c r="D22" s="126" t="s">
        <v>150</v>
      </c>
      <c r="E22" s="126" t="s">
        <v>171</v>
      </c>
      <c r="F22" s="126" t="s">
        <v>235</v>
      </c>
      <c r="G22" s="127">
        <v>8.007</v>
      </c>
      <c r="H22" s="127"/>
      <c r="I22" s="127"/>
    </row>
    <row r="23" spans="1:9" ht="33" customHeight="1">
      <c r="A23" s="125">
        <v>14</v>
      </c>
      <c r="B23" s="96" t="s">
        <v>279</v>
      </c>
      <c r="C23" s="96">
        <v>557</v>
      </c>
      <c r="D23" s="126" t="s">
        <v>150</v>
      </c>
      <c r="E23" s="126" t="s">
        <v>171</v>
      </c>
      <c r="F23" s="126" t="s">
        <v>280</v>
      </c>
      <c r="G23" s="127">
        <v>8.007</v>
      </c>
      <c r="H23" s="127"/>
      <c r="I23" s="127"/>
    </row>
    <row r="24" spans="1:9" ht="33" customHeight="1">
      <c r="A24" s="125">
        <v>15</v>
      </c>
      <c r="B24" s="96" t="s">
        <v>230</v>
      </c>
      <c r="C24" s="96">
        <v>557</v>
      </c>
      <c r="D24" s="126" t="s">
        <v>150</v>
      </c>
      <c r="E24" s="126" t="s">
        <v>164</v>
      </c>
      <c r="F24" s="126"/>
      <c r="G24" s="127">
        <v>2.4</v>
      </c>
      <c r="H24" s="127">
        <v>2.4</v>
      </c>
      <c r="I24" s="127">
        <v>2.4</v>
      </c>
    </row>
    <row r="25" spans="1:9" ht="33" customHeight="1">
      <c r="A25" s="125">
        <v>16</v>
      </c>
      <c r="B25" s="96" t="s">
        <v>80</v>
      </c>
      <c r="C25" s="96">
        <v>557</v>
      </c>
      <c r="D25" s="126" t="s">
        <v>150</v>
      </c>
      <c r="E25" s="126" t="s">
        <v>164</v>
      </c>
      <c r="F25" s="126" t="s">
        <v>234</v>
      </c>
      <c r="G25" s="127">
        <v>2.4</v>
      </c>
      <c r="H25" s="127">
        <v>2.4</v>
      </c>
      <c r="I25" s="127">
        <v>2.4</v>
      </c>
    </row>
    <row r="26" spans="1:9" ht="36" customHeight="1">
      <c r="A26" s="125">
        <v>17</v>
      </c>
      <c r="B26" s="96" t="s">
        <v>233</v>
      </c>
      <c r="C26" s="96">
        <v>557</v>
      </c>
      <c r="D26" s="126" t="s">
        <v>150</v>
      </c>
      <c r="E26" s="126" t="s">
        <v>164</v>
      </c>
      <c r="F26" s="126" t="s">
        <v>94</v>
      </c>
      <c r="G26" s="127">
        <v>2.4</v>
      </c>
      <c r="H26" s="127">
        <v>2.4</v>
      </c>
      <c r="I26" s="127">
        <v>2.4</v>
      </c>
    </row>
    <row r="27" spans="1:9" ht="36" customHeight="1">
      <c r="A27" s="125">
        <v>18</v>
      </c>
      <c r="B27" s="94" t="s">
        <v>241</v>
      </c>
      <c r="C27" s="96">
        <v>557</v>
      </c>
      <c r="D27" s="126" t="s">
        <v>323</v>
      </c>
      <c r="E27" s="126" t="s">
        <v>242</v>
      </c>
      <c r="F27" s="126" t="s">
        <v>194</v>
      </c>
      <c r="G27" s="127">
        <v>1</v>
      </c>
      <c r="H27" s="127"/>
      <c r="I27" s="127"/>
    </row>
    <row r="28" spans="1:9" ht="36" customHeight="1">
      <c r="A28" s="125">
        <v>19</v>
      </c>
      <c r="B28" s="94" t="s">
        <v>63</v>
      </c>
      <c r="C28" s="96">
        <v>557</v>
      </c>
      <c r="D28" s="126" t="s">
        <v>323</v>
      </c>
      <c r="E28" s="126" t="s">
        <v>242</v>
      </c>
      <c r="F28" s="126" t="s">
        <v>194</v>
      </c>
      <c r="G28" s="127">
        <v>1</v>
      </c>
      <c r="H28" s="127"/>
      <c r="I28" s="127"/>
    </row>
    <row r="29" spans="1:9" ht="42" customHeight="1">
      <c r="A29" s="125">
        <v>20</v>
      </c>
      <c r="B29" s="94" t="s">
        <v>324</v>
      </c>
      <c r="C29" s="96">
        <v>557</v>
      </c>
      <c r="D29" s="126" t="s">
        <v>323</v>
      </c>
      <c r="E29" s="126" t="s">
        <v>202</v>
      </c>
      <c r="F29" s="126" t="s">
        <v>194</v>
      </c>
      <c r="G29" s="127">
        <v>1</v>
      </c>
      <c r="H29" s="127"/>
      <c r="I29" s="127"/>
    </row>
    <row r="30" spans="1:9" ht="18.75" customHeight="1">
      <c r="A30" s="125">
        <v>21</v>
      </c>
      <c r="B30" s="96" t="s">
        <v>267</v>
      </c>
      <c r="C30" s="96">
        <v>557</v>
      </c>
      <c r="D30" s="126" t="s">
        <v>151</v>
      </c>
      <c r="E30" s="126"/>
      <c r="F30" s="126"/>
      <c r="G30" s="127">
        <f>G31</f>
        <v>50</v>
      </c>
      <c r="H30" s="127">
        <f>H31</f>
        <v>50</v>
      </c>
      <c r="I30" s="127">
        <f>I31</f>
        <v>50</v>
      </c>
    </row>
    <row r="31" spans="1:9" ht="27.75" customHeight="1">
      <c r="A31" s="125">
        <v>22</v>
      </c>
      <c r="B31" s="96" t="s">
        <v>268</v>
      </c>
      <c r="C31" s="96">
        <v>557</v>
      </c>
      <c r="D31" s="126" t="s">
        <v>151</v>
      </c>
      <c r="E31" s="126" t="s">
        <v>165</v>
      </c>
      <c r="F31" s="126"/>
      <c r="G31" s="127">
        <f>G33</f>
        <v>50</v>
      </c>
      <c r="H31" s="127">
        <f>H33</f>
        <v>50</v>
      </c>
      <c r="I31" s="127">
        <f>I33</f>
        <v>50</v>
      </c>
    </row>
    <row r="32" spans="1:9" ht="27.75" customHeight="1">
      <c r="A32" s="125">
        <v>23</v>
      </c>
      <c r="B32" s="96" t="s">
        <v>159</v>
      </c>
      <c r="C32" s="96">
        <v>557</v>
      </c>
      <c r="D32" s="126" t="s">
        <v>151</v>
      </c>
      <c r="E32" s="126" t="s">
        <v>165</v>
      </c>
      <c r="F32" s="126" t="s">
        <v>235</v>
      </c>
      <c r="G32" s="127">
        <v>50</v>
      </c>
      <c r="H32" s="127">
        <v>50</v>
      </c>
      <c r="I32" s="127">
        <v>50</v>
      </c>
    </row>
    <row r="33" spans="1:9" ht="23.25" customHeight="1">
      <c r="A33" s="125">
        <v>24</v>
      </c>
      <c r="B33" s="96" t="s">
        <v>269</v>
      </c>
      <c r="C33" s="96">
        <v>557</v>
      </c>
      <c r="D33" s="126" t="s">
        <v>151</v>
      </c>
      <c r="E33" s="126" t="s">
        <v>165</v>
      </c>
      <c r="F33" s="126" t="s">
        <v>185</v>
      </c>
      <c r="G33" s="127">
        <v>50</v>
      </c>
      <c r="H33" s="127">
        <v>50</v>
      </c>
      <c r="I33" s="127">
        <v>50</v>
      </c>
    </row>
    <row r="34" spans="1:9" ht="16.5" customHeight="1">
      <c r="A34" s="125">
        <v>25</v>
      </c>
      <c r="B34" s="96" t="s">
        <v>169</v>
      </c>
      <c r="C34" s="96">
        <v>557</v>
      </c>
      <c r="D34" s="126" t="s">
        <v>170</v>
      </c>
      <c r="E34" s="126"/>
      <c r="F34" s="126"/>
      <c r="G34" s="127">
        <f>G35+G38</f>
        <v>1556.205</v>
      </c>
      <c r="H34" s="127">
        <f>H35+H38</f>
        <v>296.746</v>
      </c>
      <c r="I34" s="127">
        <f>I35+I38</f>
        <v>363.746</v>
      </c>
    </row>
    <row r="35" spans="1:9" ht="57" customHeight="1">
      <c r="A35" s="125">
        <v>26</v>
      </c>
      <c r="B35" s="96" t="s">
        <v>270</v>
      </c>
      <c r="C35" s="96">
        <v>557</v>
      </c>
      <c r="D35" s="126" t="s">
        <v>170</v>
      </c>
      <c r="E35" s="126" t="s">
        <v>271</v>
      </c>
      <c r="F35" s="126"/>
      <c r="G35" s="127">
        <v>1361.859</v>
      </c>
      <c r="H35" s="127">
        <v>102.4</v>
      </c>
      <c r="I35" s="127">
        <v>169.4</v>
      </c>
    </row>
    <row r="36" spans="1:9" ht="33" customHeight="1">
      <c r="A36" s="125">
        <v>27</v>
      </c>
      <c r="B36" s="96" t="s">
        <v>80</v>
      </c>
      <c r="C36" s="96">
        <v>557</v>
      </c>
      <c r="D36" s="126" t="s">
        <v>170</v>
      </c>
      <c r="E36" s="126" t="s">
        <v>271</v>
      </c>
      <c r="F36" s="126" t="s">
        <v>234</v>
      </c>
      <c r="G36" s="127">
        <v>1361.859</v>
      </c>
      <c r="H36" s="127">
        <v>102.4</v>
      </c>
      <c r="I36" s="127">
        <v>169.4</v>
      </c>
    </row>
    <row r="37" spans="1:9" ht="28.5" customHeight="1">
      <c r="A37" s="125">
        <v>28</v>
      </c>
      <c r="B37" s="96" t="s">
        <v>233</v>
      </c>
      <c r="C37" s="96">
        <v>557</v>
      </c>
      <c r="D37" s="126" t="s">
        <v>170</v>
      </c>
      <c r="E37" s="126" t="s">
        <v>271</v>
      </c>
      <c r="F37" s="126" t="s">
        <v>94</v>
      </c>
      <c r="G37" s="127">
        <v>1361.859</v>
      </c>
      <c r="H37" s="127">
        <v>102.4</v>
      </c>
      <c r="I37" s="127">
        <v>169.4</v>
      </c>
    </row>
    <row r="38" spans="1:9" ht="28.5" customHeight="1">
      <c r="A38" s="125">
        <v>29</v>
      </c>
      <c r="B38" s="96" t="s">
        <v>241</v>
      </c>
      <c r="C38" s="96">
        <v>557</v>
      </c>
      <c r="D38" s="126" t="s">
        <v>170</v>
      </c>
      <c r="E38" s="126" t="s">
        <v>242</v>
      </c>
      <c r="F38" s="126" t="s">
        <v>236</v>
      </c>
      <c r="G38" s="127">
        <v>194.346</v>
      </c>
      <c r="H38" s="127">
        <v>194.346</v>
      </c>
      <c r="I38" s="127">
        <v>194.346</v>
      </c>
    </row>
    <row r="39" spans="1:9" ht="28.5" customHeight="1">
      <c r="A39" s="125">
        <v>30</v>
      </c>
      <c r="B39" s="96" t="s">
        <v>63</v>
      </c>
      <c r="C39" s="96">
        <v>557</v>
      </c>
      <c r="D39" s="126" t="s">
        <v>170</v>
      </c>
      <c r="E39" s="126" t="s">
        <v>242</v>
      </c>
      <c r="F39" s="126" t="s">
        <v>194</v>
      </c>
      <c r="G39" s="127">
        <v>194.346</v>
      </c>
      <c r="H39" s="127">
        <v>194.346</v>
      </c>
      <c r="I39" s="127">
        <v>194.346</v>
      </c>
    </row>
    <row r="40" spans="1:9" ht="51" customHeight="1">
      <c r="A40" s="125">
        <v>31</v>
      </c>
      <c r="B40" s="96" t="s">
        <v>326</v>
      </c>
      <c r="C40" s="96">
        <v>557</v>
      </c>
      <c r="D40" s="126" t="s">
        <v>170</v>
      </c>
      <c r="E40" s="126" t="s">
        <v>202</v>
      </c>
      <c r="F40" s="126" t="s">
        <v>194</v>
      </c>
      <c r="G40" s="127">
        <v>194.346</v>
      </c>
      <c r="H40" s="127">
        <v>194.346</v>
      </c>
      <c r="I40" s="127">
        <v>194.346</v>
      </c>
    </row>
    <row r="41" spans="1:9" ht="27" customHeight="1">
      <c r="A41" s="125">
        <v>32</v>
      </c>
      <c r="B41" s="96" t="s">
        <v>186</v>
      </c>
      <c r="C41" s="96">
        <v>557</v>
      </c>
      <c r="D41" s="126" t="s">
        <v>152</v>
      </c>
      <c r="E41" s="126"/>
      <c r="F41" s="126"/>
      <c r="G41" s="127">
        <f>G42</f>
        <v>91.35</v>
      </c>
      <c r="H41" s="127">
        <v>91.35</v>
      </c>
      <c r="I41" s="127">
        <f>I45</f>
        <v>91.35</v>
      </c>
    </row>
    <row r="42" spans="1:9" ht="24.75" customHeight="1">
      <c r="A42" s="125">
        <v>33</v>
      </c>
      <c r="B42" s="96" t="s">
        <v>187</v>
      </c>
      <c r="C42" s="96">
        <v>557</v>
      </c>
      <c r="D42" s="126" t="s">
        <v>153</v>
      </c>
      <c r="E42" s="126"/>
      <c r="F42" s="126"/>
      <c r="G42" s="127">
        <v>91.35</v>
      </c>
      <c r="H42" s="127">
        <f>H43</f>
        <v>91.35</v>
      </c>
      <c r="I42" s="127">
        <f>I45</f>
        <v>91.35</v>
      </c>
    </row>
    <row r="43" spans="1:9" ht="35.25" customHeight="1">
      <c r="A43" s="125">
        <v>34</v>
      </c>
      <c r="B43" s="96" t="s">
        <v>188</v>
      </c>
      <c r="C43" s="96">
        <v>557</v>
      </c>
      <c r="D43" s="126" t="s">
        <v>153</v>
      </c>
      <c r="E43" s="126" t="s">
        <v>189</v>
      </c>
      <c r="F43" s="126"/>
      <c r="G43" s="127">
        <v>91.35</v>
      </c>
      <c r="H43" s="127">
        <f>H44</f>
        <v>91.35</v>
      </c>
      <c r="I43" s="127">
        <f>I45</f>
        <v>91.35</v>
      </c>
    </row>
    <row r="44" spans="1:9" ht="44.25" customHeight="1">
      <c r="A44" s="125">
        <v>35</v>
      </c>
      <c r="B44" s="128" t="s">
        <v>232</v>
      </c>
      <c r="C44" s="129" t="s">
        <v>168</v>
      </c>
      <c r="D44" s="126" t="s">
        <v>153</v>
      </c>
      <c r="E44" s="126" t="s">
        <v>189</v>
      </c>
      <c r="F44" s="126" t="s">
        <v>97</v>
      </c>
      <c r="G44" s="127">
        <v>91.35</v>
      </c>
      <c r="H44" s="127">
        <f>H45</f>
        <v>91.35</v>
      </c>
      <c r="I44" s="127">
        <f>I45</f>
        <v>91.35</v>
      </c>
    </row>
    <row r="45" spans="1:9" ht="41.25" customHeight="1">
      <c r="A45" s="125">
        <v>36</v>
      </c>
      <c r="B45" s="96" t="s">
        <v>79</v>
      </c>
      <c r="C45" s="96">
        <v>557</v>
      </c>
      <c r="D45" s="126" t="s">
        <v>153</v>
      </c>
      <c r="E45" s="126" t="s">
        <v>189</v>
      </c>
      <c r="F45" s="126" t="s">
        <v>51</v>
      </c>
      <c r="G45" s="127">
        <v>91.35</v>
      </c>
      <c r="H45" s="127">
        <v>91.35</v>
      </c>
      <c r="I45" s="127">
        <v>91.35</v>
      </c>
    </row>
    <row r="46" spans="1:9" ht="24.75" customHeight="1">
      <c r="A46" s="125">
        <v>37</v>
      </c>
      <c r="B46" s="96" t="s">
        <v>306</v>
      </c>
      <c r="C46" s="96">
        <v>557</v>
      </c>
      <c r="D46" s="126" t="s">
        <v>307</v>
      </c>
      <c r="E46" s="126"/>
      <c r="F46" s="126"/>
      <c r="G46" s="127">
        <f>G47</f>
        <v>22.582</v>
      </c>
      <c r="H46" s="127">
        <f>H47</f>
        <v>35.843</v>
      </c>
      <c r="I46" s="127">
        <f>I47</f>
        <v>50.18</v>
      </c>
    </row>
    <row r="47" spans="1:9" ht="24.75" customHeight="1">
      <c r="A47" s="125">
        <v>38</v>
      </c>
      <c r="B47" s="96" t="s">
        <v>308</v>
      </c>
      <c r="C47" s="96">
        <v>557</v>
      </c>
      <c r="D47" s="126" t="s">
        <v>309</v>
      </c>
      <c r="E47" s="126"/>
      <c r="F47" s="126"/>
      <c r="G47" s="127">
        <f>G48+G51</f>
        <v>22.582</v>
      </c>
      <c r="H47" s="127">
        <f>H48</f>
        <v>35.843</v>
      </c>
      <c r="I47" s="127">
        <f>I48</f>
        <v>50.18</v>
      </c>
    </row>
    <row r="48" spans="1:9" ht="66.75" customHeight="1">
      <c r="A48" s="125">
        <v>39</v>
      </c>
      <c r="B48" s="132" t="s">
        <v>310</v>
      </c>
      <c r="C48" s="96">
        <v>557</v>
      </c>
      <c r="D48" s="126" t="s">
        <v>309</v>
      </c>
      <c r="E48" s="126" t="s">
        <v>311</v>
      </c>
      <c r="F48" s="126"/>
      <c r="G48" s="127">
        <v>21.506</v>
      </c>
      <c r="H48" s="127">
        <v>35.843</v>
      </c>
      <c r="I48" s="127">
        <v>50.18</v>
      </c>
    </row>
    <row r="49" spans="1:9" ht="36" customHeight="1">
      <c r="A49" s="125">
        <v>40</v>
      </c>
      <c r="B49" s="96" t="s">
        <v>80</v>
      </c>
      <c r="C49" s="96">
        <v>557</v>
      </c>
      <c r="D49" s="126" t="s">
        <v>309</v>
      </c>
      <c r="E49" s="126" t="s">
        <v>311</v>
      </c>
      <c r="F49" s="126" t="s">
        <v>234</v>
      </c>
      <c r="G49" s="127">
        <v>21.506</v>
      </c>
      <c r="H49" s="127">
        <v>35.843</v>
      </c>
      <c r="I49" s="127">
        <v>50.18</v>
      </c>
    </row>
    <row r="50" spans="1:9" ht="40.5" customHeight="1">
      <c r="A50" s="125">
        <v>41</v>
      </c>
      <c r="B50" s="96" t="s">
        <v>233</v>
      </c>
      <c r="C50" s="96">
        <v>557</v>
      </c>
      <c r="D50" s="126" t="s">
        <v>309</v>
      </c>
      <c r="E50" s="126" t="s">
        <v>311</v>
      </c>
      <c r="F50" s="126" t="s">
        <v>94</v>
      </c>
      <c r="G50" s="127">
        <v>21.506</v>
      </c>
      <c r="H50" s="127">
        <v>35.843</v>
      </c>
      <c r="I50" s="127">
        <v>50.18</v>
      </c>
    </row>
    <row r="51" spans="1:9" ht="48.75" customHeight="1">
      <c r="A51" s="125">
        <v>42</v>
      </c>
      <c r="B51" s="132" t="s">
        <v>312</v>
      </c>
      <c r="C51" s="96">
        <v>557</v>
      </c>
      <c r="D51" s="126" t="s">
        <v>309</v>
      </c>
      <c r="E51" s="126" t="s">
        <v>313</v>
      </c>
      <c r="F51" s="126"/>
      <c r="G51" s="127">
        <v>1.076</v>
      </c>
      <c r="H51" s="127"/>
      <c r="I51" s="127"/>
    </row>
    <row r="52" spans="1:9" ht="34.5" customHeight="1">
      <c r="A52" s="125">
        <v>43</v>
      </c>
      <c r="B52" s="96" t="s">
        <v>80</v>
      </c>
      <c r="C52" s="96">
        <v>557</v>
      </c>
      <c r="D52" s="126" t="s">
        <v>309</v>
      </c>
      <c r="E52" s="126" t="s">
        <v>313</v>
      </c>
      <c r="F52" s="126"/>
      <c r="G52" s="127">
        <v>1.076</v>
      </c>
      <c r="H52" s="127"/>
      <c r="I52" s="127"/>
    </row>
    <row r="53" spans="1:9" ht="19.5" customHeight="1">
      <c r="A53" s="125">
        <v>44</v>
      </c>
      <c r="B53" s="96" t="s">
        <v>145</v>
      </c>
      <c r="C53" s="96">
        <v>557</v>
      </c>
      <c r="D53" s="126" t="s">
        <v>154</v>
      </c>
      <c r="E53" s="126"/>
      <c r="F53" s="126"/>
      <c r="G53" s="127">
        <f>G54</f>
        <v>569.75</v>
      </c>
      <c r="H53" s="127">
        <f>H54</f>
        <v>699.577</v>
      </c>
      <c r="I53" s="127">
        <f>I54</f>
        <v>743.7</v>
      </c>
    </row>
    <row r="54" spans="1:9" ht="15" customHeight="1">
      <c r="A54" s="125">
        <v>45</v>
      </c>
      <c r="B54" s="96" t="s">
        <v>146</v>
      </c>
      <c r="C54" s="96">
        <v>557</v>
      </c>
      <c r="D54" s="126" t="s">
        <v>155</v>
      </c>
      <c r="E54" s="126"/>
      <c r="F54" s="126"/>
      <c r="G54" s="127">
        <f>G56+G59+G61</f>
        <v>569.75</v>
      </c>
      <c r="H54" s="127">
        <f>H55+H58+H61</f>
        <v>699.577</v>
      </c>
      <c r="I54" s="127">
        <f>I55+I58+I61</f>
        <v>743.7</v>
      </c>
    </row>
    <row r="55" spans="1:9" ht="49.5" customHeight="1">
      <c r="A55" s="125">
        <v>46</v>
      </c>
      <c r="B55" s="96" t="s">
        <v>190</v>
      </c>
      <c r="C55" s="96">
        <v>557</v>
      </c>
      <c r="D55" s="126" t="s">
        <v>155</v>
      </c>
      <c r="E55" s="126" t="s">
        <v>240</v>
      </c>
      <c r="F55" s="126"/>
      <c r="G55" s="127">
        <v>106.8</v>
      </c>
      <c r="H55" s="127">
        <v>220.4</v>
      </c>
      <c r="I55" s="127">
        <v>250.8</v>
      </c>
    </row>
    <row r="56" spans="1:9" ht="26.25" customHeight="1">
      <c r="A56" s="125">
        <v>47</v>
      </c>
      <c r="B56" s="96" t="s">
        <v>80</v>
      </c>
      <c r="C56" s="96">
        <v>557</v>
      </c>
      <c r="D56" s="126" t="s">
        <v>155</v>
      </c>
      <c r="E56" s="126" t="s">
        <v>240</v>
      </c>
      <c r="F56" s="126" t="s">
        <v>234</v>
      </c>
      <c r="G56" s="127">
        <v>106.8</v>
      </c>
      <c r="H56" s="127">
        <v>220.4</v>
      </c>
      <c r="I56" s="127">
        <v>250.8</v>
      </c>
    </row>
    <row r="57" spans="1:9" ht="29.25" customHeight="1">
      <c r="A57" s="125">
        <v>48</v>
      </c>
      <c r="B57" s="96" t="s">
        <v>191</v>
      </c>
      <c r="C57" s="96">
        <v>557</v>
      </c>
      <c r="D57" s="126" t="s">
        <v>155</v>
      </c>
      <c r="E57" s="126" t="s">
        <v>240</v>
      </c>
      <c r="F57" s="126" t="s">
        <v>94</v>
      </c>
      <c r="G57" s="127">
        <v>106.8</v>
      </c>
      <c r="H57" s="127">
        <v>220.4</v>
      </c>
      <c r="I57" s="127">
        <v>250.8</v>
      </c>
    </row>
    <row r="58" spans="1:9" ht="66" customHeight="1">
      <c r="A58" s="125">
        <v>49</v>
      </c>
      <c r="B58" s="96" t="s">
        <v>272</v>
      </c>
      <c r="C58" s="96">
        <v>557</v>
      </c>
      <c r="D58" s="126" t="s">
        <v>155</v>
      </c>
      <c r="E58" s="126" t="s">
        <v>273</v>
      </c>
      <c r="F58" s="126"/>
      <c r="G58" s="127">
        <v>5.95</v>
      </c>
      <c r="H58" s="127">
        <v>4.744</v>
      </c>
      <c r="I58" s="127"/>
    </row>
    <row r="59" spans="1:9" ht="36" customHeight="1">
      <c r="A59" s="125">
        <v>50</v>
      </c>
      <c r="B59" s="96" t="s">
        <v>80</v>
      </c>
      <c r="C59" s="96">
        <v>557</v>
      </c>
      <c r="D59" s="126" t="s">
        <v>155</v>
      </c>
      <c r="E59" s="126" t="s">
        <v>273</v>
      </c>
      <c r="F59" s="126" t="s">
        <v>234</v>
      </c>
      <c r="G59" s="127">
        <v>5.95</v>
      </c>
      <c r="H59" s="127">
        <v>4.744</v>
      </c>
      <c r="I59" s="127"/>
    </row>
    <row r="60" spans="1:9" ht="44.25" customHeight="1">
      <c r="A60" s="125">
        <v>51</v>
      </c>
      <c r="B60" s="96" t="s">
        <v>191</v>
      </c>
      <c r="C60" s="96">
        <v>557</v>
      </c>
      <c r="D60" s="126" t="s">
        <v>155</v>
      </c>
      <c r="E60" s="126" t="s">
        <v>273</v>
      </c>
      <c r="F60" s="126" t="s">
        <v>94</v>
      </c>
      <c r="G60" s="127">
        <v>5.95</v>
      </c>
      <c r="H60" s="127">
        <v>4.744</v>
      </c>
      <c r="I60" s="127"/>
    </row>
    <row r="61" spans="1:9" ht="67.5" customHeight="1">
      <c r="A61" s="125">
        <v>52</v>
      </c>
      <c r="B61" s="96" t="s">
        <v>296</v>
      </c>
      <c r="C61" s="96">
        <v>557</v>
      </c>
      <c r="D61" s="126" t="s">
        <v>155</v>
      </c>
      <c r="E61" s="126" t="s">
        <v>297</v>
      </c>
      <c r="F61" s="126"/>
      <c r="G61" s="127">
        <v>457</v>
      </c>
      <c r="H61" s="127">
        <v>474.433</v>
      </c>
      <c r="I61" s="127">
        <v>492.9</v>
      </c>
    </row>
    <row r="62" spans="1:9" ht="29.25" customHeight="1">
      <c r="A62" s="125">
        <v>53</v>
      </c>
      <c r="B62" s="96" t="s">
        <v>80</v>
      </c>
      <c r="C62" s="96">
        <v>557</v>
      </c>
      <c r="D62" s="126" t="s">
        <v>155</v>
      </c>
      <c r="E62" s="126" t="s">
        <v>297</v>
      </c>
      <c r="F62" s="126" t="s">
        <v>234</v>
      </c>
      <c r="G62" s="127">
        <v>457</v>
      </c>
      <c r="H62" s="127">
        <v>474.433</v>
      </c>
      <c r="I62" s="127">
        <v>492.9</v>
      </c>
    </row>
    <row r="63" spans="1:9" ht="29.25" customHeight="1">
      <c r="A63" s="125">
        <v>54</v>
      </c>
      <c r="B63" s="96" t="s">
        <v>191</v>
      </c>
      <c r="C63" s="96">
        <v>557</v>
      </c>
      <c r="D63" s="126" t="s">
        <v>155</v>
      </c>
      <c r="E63" s="126" t="s">
        <v>297</v>
      </c>
      <c r="F63" s="126" t="s">
        <v>94</v>
      </c>
      <c r="G63" s="127">
        <v>457</v>
      </c>
      <c r="H63" s="127">
        <v>474.433</v>
      </c>
      <c r="I63" s="127">
        <v>492.9</v>
      </c>
    </row>
    <row r="64" spans="1:9" ht="13.5" customHeight="1">
      <c r="A64" s="125">
        <v>55</v>
      </c>
      <c r="B64" s="96" t="s">
        <v>192</v>
      </c>
      <c r="C64" s="96">
        <v>557</v>
      </c>
      <c r="D64" s="126" t="s">
        <v>193</v>
      </c>
      <c r="E64" s="126"/>
      <c r="F64" s="126"/>
      <c r="G64" s="127">
        <f>G65</f>
        <v>461.9</v>
      </c>
      <c r="H64" s="127">
        <f>H65</f>
        <v>611.781</v>
      </c>
      <c r="I64" s="127">
        <f>I65</f>
        <v>646.059</v>
      </c>
    </row>
    <row r="65" spans="1:9" ht="22.5" customHeight="1">
      <c r="A65" s="125">
        <v>56</v>
      </c>
      <c r="B65" s="96" t="s">
        <v>75</v>
      </c>
      <c r="C65" s="96">
        <v>557</v>
      </c>
      <c r="D65" s="126" t="s">
        <v>156</v>
      </c>
      <c r="E65" s="126"/>
      <c r="F65" s="126"/>
      <c r="G65" s="127">
        <f>G67+G70+G73</f>
        <v>461.9</v>
      </c>
      <c r="H65" s="127">
        <f>H66+H69+H72</f>
        <v>611.781</v>
      </c>
      <c r="I65" s="127">
        <f>I66+I69+I72</f>
        <v>646.059</v>
      </c>
    </row>
    <row r="66" spans="1:9" ht="15.75" customHeight="1">
      <c r="A66" s="125">
        <v>57</v>
      </c>
      <c r="B66" s="96" t="s">
        <v>98</v>
      </c>
      <c r="C66" s="96">
        <v>557</v>
      </c>
      <c r="D66" s="126" t="s">
        <v>156</v>
      </c>
      <c r="E66" s="126" t="s">
        <v>177</v>
      </c>
      <c r="F66" s="126"/>
      <c r="G66" s="127">
        <v>394.085</v>
      </c>
      <c r="H66" s="127">
        <v>391.9</v>
      </c>
      <c r="I66" s="127">
        <v>393.659</v>
      </c>
    </row>
    <row r="67" spans="1:9" ht="30" customHeight="1">
      <c r="A67" s="125">
        <v>58</v>
      </c>
      <c r="B67" s="96" t="s">
        <v>80</v>
      </c>
      <c r="C67" s="96">
        <v>557</v>
      </c>
      <c r="D67" s="126" t="s">
        <v>156</v>
      </c>
      <c r="E67" s="126" t="s">
        <v>177</v>
      </c>
      <c r="F67" s="126" t="s">
        <v>234</v>
      </c>
      <c r="G67" s="127">
        <v>394.085</v>
      </c>
      <c r="H67" s="127">
        <v>391.9</v>
      </c>
      <c r="I67" s="127">
        <v>393.659</v>
      </c>
    </row>
    <row r="68" spans="1:9" ht="34.5" customHeight="1">
      <c r="A68" s="125">
        <v>59</v>
      </c>
      <c r="B68" s="96" t="s">
        <v>191</v>
      </c>
      <c r="C68" s="96">
        <v>557</v>
      </c>
      <c r="D68" s="126" t="s">
        <v>156</v>
      </c>
      <c r="E68" s="126" t="s">
        <v>177</v>
      </c>
      <c r="F68" s="126" t="s">
        <v>94</v>
      </c>
      <c r="G68" s="127">
        <v>394.085</v>
      </c>
      <c r="H68" s="127">
        <v>391.9</v>
      </c>
      <c r="I68" s="127">
        <v>400</v>
      </c>
    </row>
    <row r="69" spans="1:9" ht="20.25" customHeight="1">
      <c r="A69" s="125">
        <v>60</v>
      </c>
      <c r="B69" s="96" t="s">
        <v>274</v>
      </c>
      <c r="C69" s="96">
        <v>557</v>
      </c>
      <c r="D69" s="126" t="s">
        <v>156</v>
      </c>
      <c r="E69" s="126" t="s">
        <v>275</v>
      </c>
      <c r="F69" s="126"/>
      <c r="G69" s="127">
        <v>50</v>
      </c>
      <c r="H69" s="127">
        <v>50</v>
      </c>
      <c r="I69" s="127">
        <v>50</v>
      </c>
    </row>
    <row r="70" spans="1:9" ht="39.75" customHeight="1">
      <c r="A70" s="125">
        <v>61</v>
      </c>
      <c r="B70" s="96" t="s">
        <v>80</v>
      </c>
      <c r="C70" s="96">
        <v>557</v>
      </c>
      <c r="D70" s="126" t="s">
        <v>156</v>
      </c>
      <c r="E70" s="126" t="s">
        <v>275</v>
      </c>
      <c r="F70" s="126" t="s">
        <v>234</v>
      </c>
      <c r="G70" s="127">
        <v>50</v>
      </c>
      <c r="H70" s="127">
        <v>50</v>
      </c>
      <c r="I70" s="127">
        <v>50</v>
      </c>
    </row>
    <row r="71" spans="1:9" ht="36.75" customHeight="1">
      <c r="A71" s="125">
        <v>62</v>
      </c>
      <c r="B71" s="96" t="s">
        <v>191</v>
      </c>
      <c r="C71" s="96">
        <v>557</v>
      </c>
      <c r="D71" s="126" t="s">
        <v>156</v>
      </c>
      <c r="E71" s="126" t="s">
        <v>275</v>
      </c>
      <c r="F71" s="126" t="s">
        <v>94</v>
      </c>
      <c r="G71" s="127">
        <v>50</v>
      </c>
      <c r="H71" s="127">
        <v>50</v>
      </c>
      <c r="I71" s="127">
        <v>50</v>
      </c>
    </row>
    <row r="72" spans="1:9" ht="27" customHeight="1">
      <c r="A72" s="125">
        <v>63</v>
      </c>
      <c r="B72" s="96" t="s">
        <v>276</v>
      </c>
      <c r="C72" s="96">
        <v>557</v>
      </c>
      <c r="D72" s="126" t="s">
        <v>156</v>
      </c>
      <c r="E72" s="126" t="s">
        <v>277</v>
      </c>
      <c r="F72" s="126"/>
      <c r="G72" s="127">
        <v>17.815</v>
      </c>
      <c r="H72" s="127">
        <v>169.881</v>
      </c>
      <c r="I72" s="127">
        <v>202.4</v>
      </c>
    </row>
    <row r="73" spans="1:9" ht="39.75" customHeight="1">
      <c r="A73" s="125">
        <v>64</v>
      </c>
      <c r="B73" s="96" t="s">
        <v>80</v>
      </c>
      <c r="C73" s="96">
        <v>557</v>
      </c>
      <c r="D73" s="126" t="s">
        <v>156</v>
      </c>
      <c r="E73" s="126" t="s">
        <v>277</v>
      </c>
      <c r="F73" s="126" t="s">
        <v>234</v>
      </c>
      <c r="G73" s="127">
        <v>17.815</v>
      </c>
      <c r="H73" s="127">
        <v>169.881</v>
      </c>
      <c r="I73" s="127">
        <v>202.4</v>
      </c>
    </row>
    <row r="74" spans="1:9" ht="33" customHeight="1">
      <c r="A74" s="125">
        <v>65</v>
      </c>
      <c r="B74" s="96" t="s">
        <v>191</v>
      </c>
      <c r="C74" s="96">
        <v>557</v>
      </c>
      <c r="D74" s="126" t="s">
        <v>156</v>
      </c>
      <c r="E74" s="126" t="s">
        <v>277</v>
      </c>
      <c r="F74" s="126" t="s">
        <v>94</v>
      </c>
      <c r="G74" s="127">
        <v>17.815</v>
      </c>
      <c r="H74" s="127">
        <v>169.881</v>
      </c>
      <c r="I74" s="127">
        <v>202.4</v>
      </c>
    </row>
    <row r="75" spans="1:9" ht="29.25" customHeight="1">
      <c r="A75" s="125">
        <v>66</v>
      </c>
      <c r="B75" s="94" t="s">
        <v>241</v>
      </c>
      <c r="C75" s="96">
        <v>557</v>
      </c>
      <c r="D75" s="126" t="s">
        <v>158</v>
      </c>
      <c r="E75" s="126" t="s">
        <v>242</v>
      </c>
      <c r="F75" s="126" t="s">
        <v>236</v>
      </c>
      <c r="G75" s="127">
        <v>1280.99</v>
      </c>
      <c r="H75" s="127">
        <v>1280.99</v>
      </c>
      <c r="I75" s="127">
        <v>1280.99</v>
      </c>
    </row>
    <row r="76" spans="1:9" ht="29.25" customHeight="1">
      <c r="A76" s="125">
        <v>67</v>
      </c>
      <c r="B76" s="94" t="s">
        <v>63</v>
      </c>
      <c r="C76" s="96">
        <v>557</v>
      </c>
      <c r="D76" s="126" t="s">
        <v>158</v>
      </c>
      <c r="E76" s="126" t="s">
        <v>242</v>
      </c>
      <c r="F76" s="126" t="s">
        <v>194</v>
      </c>
      <c r="G76" s="127">
        <v>1280.99</v>
      </c>
      <c r="H76" s="127">
        <v>1280.99</v>
      </c>
      <c r="I76" s="127">
        <v>1280.99</v>
      </c>
    </row>
    <row r="77" spans="1:9" ht="55.5" customHeight="1">
      <c r="A77" s="125">
        <v>68</v>
      </c>
      <c r="B77" s="94" t="s">
        <v>278</v>
      </c>
      <c r="C77" s="96">
        <v>557</v>
      </c>
      <c r="D77" s="126" t="s">
        <v>158</v>
      </c>
      <c r="E77" s="126" t="s">
        <v>202</v>
      </c>
      <c r="F77" s="126" t="s">
        <v>194</v>
      </c>
      <c r="G77" s="127">
        <v>1280.99</v>
      </c>
      <c r="H77" s="127">
        <v>1280.99</v>
      </c>
      <c r="I77" s="127">
        <v>1280.99</v>
      </c>
    </row>
    <row r="78" spans="1:9" ht="29.25" customHeight="1">
      <c r="A78" s="125">
        <v>69</v>
      </c>
      <c r="B78" s="94" t="s">
        <v>322</v>
      </c>
      <c r="C78" s="96">
        <v>557</v>
      </c>
      <c r="D78" s="126" t="s">
        <v>317</v>
      </c>
      <c r="E78" s="126" t="s">
        <v>318</v>
      </c>
      <c r="F78" s="126"/>
      <c r="G78" s="127">
        <v>100</v>
      </c>
      <c r="H78" s="127"/>
      <c r="I78" s="127"/>
    </row>
    <row r="79" spans="1:9" ht="33" customHeight="1">
      <c r="A79" s="125">
        <v>70</v>
      </c>
      <c r="B79" s="122" t="s">
        <v>319</v>
      </c>
      <c r="C79" s="96">
        <v>557</v>
      </c>
      <c r="D79" s="126" t="s">
        <v>317</v>
      </c>
      <c r="E79" s="126" t="s">
        <v>318</v>
      </c>
      <c r="F79" s="126"/>
      <c r="G79" s="127">
        <v>100</v>
      </c>
      <c r="H79" s="127"/>
      <c r="I79" s="127"/>
    </row>
    <row r="80" spans="1:9" ht="39" customHeight="1">
      <c r="A80" s="125">
        <v>71</v>
      </c>
      <c r="B80" s="96" t="s">
        <v>80</v>
      </c>
      <c r="C80" s="96">
        <v>557</v>
      </c>
      <c r="D80" s="126" t="s">
        <v>317</v>
      </c>
      <c r="E80" s="126" t="s">
        <v>318</v>
      </c>
      <c r="F80" s="126" t="s">
        <v>234</v>
      </c>
      <c r="G80" s="127">
        <v>100</v>
      </c>
      <c r="H80" s="127"/>
      <c r="I80" s="127"/>
    </row>
    <row r="81" spans="1:9" ht="38.25" customHeight="1">
      <c r="A81" s="125">
        <v>72</v>
      </c>
      <c r="B81" s="96" t="s">
        <v>191</v>
      </c>
      <c r="C81" s="96">
        <v>557</v>
      </c>
      <c r="D81" s="126" t="s">
        <v>317</v>
      </c>
      <c r="E81" s="126" t="s">
        <v>318</v>
      </c>
      <c r="F81" s="126" t="s">
        <v>94</v>
      </c>
      <c r="G81" s="127">
        <v>100</v>
      </c>
      <c r="H81" s="127"/>
      <c r="I81" s="127"/>
    </row>
    <row r="82" spans="1:9" ht="21" customHeight="1">
      <c r="A82" s="125">
        <v>73</v>
      </c>
      <c r="B82" s="96" t="s">
        <v>88</v>
      </c>
      <c r="C82" s="96">
        <v>557</v>
      </c>
      <c r="D82" s="126"/>
      <c r="E82" s="126"/>
      <c r="F82" s="126"/>
      <c r="G82" s="127"/>
      <c r="H82" s="127">
        <v>271.53</v>
      </c>
      <c r="I82" s="127">
        <v>470.654</v>
      </c>
    </row>
    <row r="83" spans="1:9" ht="21.75" customHeight="1">
      <c r="A83" s="125"/>
      <c r="B83" s="133" t="s">
        <v>195</v>
      </c>
      <c r="C83" s="133"/>
      <c r="D83" s="134"/>
      <c r="E83" s="134"/>
      <c r="F83" s="134"/>
      <c r="G83" s="135">
        <f>G10</f>
        <v>10388.723</v>
      </c>
      <c r="H83" s="135">
        <f>H10</f>
        <v>9617.456000000002</v>
      </c>
      <c r="I83" s="135">
        <f>I10</f>
        <v>9680.660000000002</v>
      </c>
    </row>
  </sheetData>
  <sheetProtection/>
  <mergeCells count="3">
    <mergeCell ref="A6:I6"/>
    <mergeCell ref="B7:I7"/>
    <mergeCell ref="D3:I3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C3" sqref="C3:L3"/>
    </sheetView>
  </sheetViews>
  <sheetFormatPr defaultColWidth="9.00390625" defaultRowHeight="12.75"/>
  <cols>
    <col min="1" max="1" width="4.625" style="1" customWidth="1"/>
    <col min="2" max="2" width="55.125" style="4" customWidth="1"/>
    <col min="3" max="3" width="7.125" style="1" customWidth="1"/>
    <col min="4" max="4" width="9.625" style="0" hidden="1" customWidth="1"/>
    <col min="5" max="8" width="0" style="0" hidden="1" customWidth="1"/>
    <col min="9" max="9" width="9.625" style="0" hidden="1" customWidth="1"/>
    <col min="10" max="10" width="12.625" style="1" customWidth="1"/>
    <col min="11" max="11" width="10.75390625" style="0" customWidth="1"/>
    <col min="12" max="12" width="11.375" style="0" customWidth="1"/>
    <col min="13" max="13" width="8.875" style="0" customWidth="1"/>
  </cols>
  <sheetData>
    <row r="1" spans="1:14" ht="11.25" customHeight="1">
      <c r="A1" s="5"/>
      <c r="B1" s="52"/>
      <c r="C1" s="66"/>
      <c r="D1" s="100"/>
      <c r="E1" s="100"/>
      <c r="F1" s="100"/>
      <c r="G1" s="100"/>
      <c r="H1" s="100"/>
      <c r="I1" s="100"/>
      <c r="J1" s="47" t="s">
        <v>67</v>
      </c>
      <c r="K1" s="66"/>
      <c r="L1" s="66"/>
      <c r="M1" s="100"/>
      <c r="N1" s="100"/>
    </row>
    <row r="2" spans="1:14" ht="11.25" customHeight="1">
      <c r="A2" s="5"/>
      <c r="B2" s="52"/>
      <c r="C2" s="207" t="s">
        <v>335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1.25" customHeight="1">
      <c r="A3" s="5"/>
      <c r="B3" s="52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58"/>
      <c r="N3" s="58"/>
    </row>
    <row r="4" spans="1:14" ht="10.5" customHeight="1">
      <c r="A4" s="5"/>
      <c r="B4" s="52"/>
      <c r="C4" s="59"/>
      <c r="D4" s="58"/>
      <c r="E4" s="58"/>
      <c r="F4" s="58"/>
      <c r="G4" s="58"/>
      <c r="H4" s="58"/>
      <c r="I4" s="58"/>
      <c r="J4" s="206"/>
      <c r="K4" s="206"/>
      <c r="L4" s="59"/>
      <c r="M4" s="58"/>
      <c r="N4" s="58"/>
    </row>
    <row r="5" spans="1:14" ht="6.75" customHeight="1">
      <c r="A5" s="5"/>
      <c r="B5" s="63"/>
      <c r="C5" s="64"/>
      <c r="D5" s="58"/>
      <c r="E5" s="58"/>
      <c r="F5" s="58"/>
      <c r="G5" s="58"/>
      <c r="H5" s="58"/>
      <c r="I5" s="58"/>
      <c r="J5" s="64"/>
      <c r="K5" s="58"/>
      <c r="L5" s="58"/>
      <c r="M5" s="58"/>
      <c r="N5" s="58"/>
    </row>
    <row r="6" spans="1:14" ht="13.5" customHeight="1">
      <c r="A6" s="5"/>
      <c r="B6" s="205" t="s">
        <v>82</v>
      </c>
      <c r="C6" s="205"/>
      <c r="D6" s="58"/>
      <c r="E6" s="58"/>
      <c r="F6" s="58"/>
      <c r="G6" s="58"/>
      <c r="H6" s="58"/>
      <c r="I6" s="58"/>
      <c r="J6" s="136" t="s">
        <v>252</v>
      </c>
      <c r="K6" s="58"/>
      <c r="L6" s="58"/>
      <c r="M6" s="58"/>
      <c r="N6" s="58"/>
    </row>
    <row r="7" spans="1:14" ht="30" customHeight="1">
      <c r="A7" s="5"/>
      <c r="B7" s="205" t="s">
        <v>291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58"/>
      <c r="N7" s="58"/>
    </row>
    <row r="8" spans="1:14" ht="12.75" customHeight="1" thickBot="1">
      <c r="A8" s="5"/>
      <c r="B8" s="55"/>
      <c r="C8" s="101"/>
      <c r="D8" s="58"/>
      <c r="E8" s="58"/>
      <c r="F8" s="58"/>
      <c r="G8" s="58"/>
      <c r="H8" s="58"/>
      <c r="I8" s="58"/>
      <c r="J8" s="101"/>
      <c r="K8" s="58"/>
      <c r="L8" s="58"/>
      <c r="M8" s="58"/>
      <c r="N8" s="58"/>
    </row>
    <row r="9" spans="1:14" ht="36" customHeight="1">
      <c r="A9" s="137" t="s">
        <v>55</v>
      </c>
      <c r="B9" s="138" t="s">
        <v>68</v>
      </c>
      <c r="C9" s="138" t="s">
        <v>148</v>
      </c>
      <c r="D9" s="138" t="s">
        <v>84</v>
      </c>
      <c r="E9" s="138" t="s">
        <v>85</v>
      </c>
      <c r="F9" s="139" t="s">
        <v>86</v>
      </c>
      <c r="G9" s="139" t="s">
        <v>71</v>
      </c>
      <c r="H9" s="139" t="s">
        <v>71</v>
      </c>
      <c r="I9" s="140" t="s">
        <v>71</v>
      </c>
      <c r="J9" s="138" t="s">
        <v>248</v>
      </c>
      <c r="K9" s="141" t="s">
        <v>281</v>
      </c>
      <c r="L9" s="142" t="s">
        <v>295</v>
      </c>
      <c r="M9" s="58"/>
      <c r="N9" s="58"/>
    </row>
    <row r="10" spans="1:14" ht="19.5" customHeight="1">
      <c r="A10" s="143"/>
      <c r="B10" s="144">
        <v>1</v>
      </c>
      <c r="C10" s="144">
        <v>3</v>
      </c>
      <c r="D10" s="144">
        <v>4</v>
      </c>
      <c r="E10" s="145">
        <v>5</v>
      </c>
      <c r="F10" s="146">
        <v>6</v>
      </c>
      <c r="G10" s="147"/>
      <c r="H10" s="147"/>
      <c r="I10" s="147"/>
      <c r="J10" s="144">
        <v>4</v>
      </c>
      <c r="K10" s="148">
        <v>5</v>
      </c>
      <c r="L10" s="149">
        <v>6</v>
      </c>
      <c r="M10" s="58"/>
      <c r="N10" s="58"/>
    </row>
    <row r="11" spans="1:14" ht="21" customHeight="1">
      <c r="A11" s="150">
        <v>1</v>
      </c>
      <c r="B11" s="151" t="s">
        <v>72</v>
      </c>
      <c r="C11" s="152" t="s">
        <v>149</v>
      </c>
      <c r="D11" s="153" t="e">
        <f>D12+#REF!+D13+#REF!+#REF!+#REF!+#REF!</f>
        <v>#REF!</v>
      </c>
      <c r="E11" s="153" t="e">
        <f>E12+#REF!+E13+#REF!+#REF!+#REF!+#REF!</f>
        <v>#REF!</v>
      </c>
      <c r="F11" s="153" t="e">
        <f>F12+#REF!+F13+#REF!+#REF!+#REF!+#REF!</f>
        <v>#REF!</v>
      </c>
      <c r="G11" s="154"/>
      <c r="H11" s="154"/>
      <c r="I11" s="154"/>
      <c r="J11" s="155">
        <f>J12+J13+J15+J16</f>
        <v>7862.151</v>
      </c>
      <c r="K11" s="155">
        <f>K12+K13+K15+K16</f>
        <v>6626.385</v>
      </c>
      <c r="L11" s="155">
        <f>L12+L13+L15+L16</f>
        <v>6397.727000000001</v>
      </c>
      <c r="M11" s="58"/>
      <c r="N11" s="58"/>
    </row>
    <row r="12" spans="1:14" ht="31.5" customHeight="1">
      <c r="A12" s="150">
        <v>2</v>
      </c>
      <c r="B12" s="151" t="s">
        <v>73</v>
      </c>
      <c r="C12" s="152" t="s">
        <v>65</v>
      </c>
      <c r="D12" s="153" t="e">
        <f>'[1]Приложение 6'!I147</f>
        <v>#REF!</v>
      </c>
      <c r="E12" s="153" t="e">
        <f>'[1]Приложение 6'!J147</f>
        <v>#REF!</v>
      </c>
      <c r="F12" s="153">
        <f>'[1]Приложение 6'!K147</f>
        <v>6256.59</v>
      </c>
      <c r="G12" s="156" t="e">
        <f>#REF!+#REF!</f>
        <v>#REF!</v>
      </c>
      <c r="H12" s="156" t="e">
        <f>#REF!+#REF!</f>
        <v>#REF!</v>
      </c>
      <c r="I12" s="156" t="e">
        <f>#REF!+#REF!</f>
        <v>#REF!</v>
      </c>
      <c r="J12" s="155">
        <f>ведомственые!G12</f>
        <v>820.354</v>
      </c>
      <c r="K12" s="155">
        <f>ведомственые!H12</f>
        <v>820.354</v>
      </c>
      <c r="L12" s="155">
        <f>ведомственые!I12</f>
        <v>820.354</v>
      </c>
      <c r="M12" s="58"/>
      <c r="N12" s="58"/>
    </row>
    <row r="13" spans="1:14" ht="46.5" customHeight="1">
      <c r="A13" s="150">
        <v>3</v>
      </c>
      <c r="B13" s="151" t="s">
        <v>87</v>
      </c>
      <c r="C13" s="152" t="s">
        <v>150</v>
      </c>
      <c r="D13" s="153" t="e">
        <f>'[1]Приложение 6'!I13+'[1]Приложение 6'!I172</f>
        <v>#REF!</v>
      </c>
      <c r="E13" s="153" t="e">
        <f>'[1]Приложение 6'!J13+'[1]Приложение 6'!J172</f>
        <v>#REF!</v>
      </c>
      <c r="F13" s="153">
        <f>'[1]Приложение 6'!K13+'[1]Приложение 6'!K172</f>
        <v>39375.689999999995</v>
      </c>
      <c r="G13" s="50" t="e">
        <f>#REF!</f>
        <v>#REF!</v>
      </c>
      <c r="H13" s="50" t="e">
        <f>#REF!</f>
        <v>#REF!</v>
      </c>
      <c r="I13" s="50" t="e">
        <f>#REF!</f>
        <v>#REF!</v>
      </c>
      <c r="J13" s="155">
        <f>ведомственые!G16</f>
        <v>5435.592</v>
      </c>
      <c r="K13" s="51">
        <v>5459.285</v>
      </c>
      <c r="L13" s="155">
        <f>ведомственые!I16</f>
        <v>5163.627</v>
      </c>
      <c r="M13" s="58"/>
      <c r="N13" s="58"/>
    </row>
    <row r="14" spans="1:14" ht="41.25" customHeight="1">
      <c r="A14" s="150">
        <v>4</v>
      </c>
      <c r="B14" s="151" t="s">
        <v>325</v>
      </c>
      <c r="C14" s="152" t="s">
        <v>323</v>
      </c>
      <c r="D14" s="153">
        <v>1</v>
      </c>
      <c r="E14" s="153"/>
      <c r="F14" s="153"/>
      <c r="G14" s="50"/>
      <c r="H14" s="50"/>
      <c r="I14" s="50"/>
      <c r="J14" s="155">
        <v>1</v>
      </c>
      <c r="K14" s="51"/>
      <c r="L14" s="155"/>
      <c r="M14" s="58"/>
      <c r="N14" s="58"/>
    </row>
    <row r="15" spans="1:14" ht="14.25" customHeight="1">
      <c r="A15" s="150">
        <v>5</v>
      </c>
      <c r="B15" s="157" t="s">
        <v>147</v>
      </c>
      <c r="C15" s="152" t="s">
        <v>151</v>
      </c>
      <c r="D15" s="153"/>
      <c r="E15" s="153"/>
      <c r="F15" s="153"/>
      <c r="G15" s="50"/>
      <c r="H15" s="50"/>
      <c r="I15" s="50"/>
      <c r="J15" s="155">
        <v>50</v>
      </c>
      <c r="K15" s="155">
        <v>50</v>
      </c>
      <c r="L15" s="155">
        <v>50</v>
      </c>
      <c r="M15" s="58"/>
      <c r="N15" s="58"/>
    </row>
    <row r="16" spans="1:14" ht="14.25" customHeight="1">
      <c r="A16" s="150">
        <v>6</v>
      </c>
      <c r="B16" s="157" t="s">
        <v>169</v>
      </c>
      <c r="C16" s="152" t="s">
        <v>170</v>
      </c>
      <c r="D16" s="153"/>
      <c r="E16" s="153"/>
      <c r="F16" s="153"/>
      <c r="G16" s="50"/>
      <c r="H16" s="50"/>
      <c r="I16" s="50"/>
      <c r="J16" s="155">
        <f>ведомственые!G34</f>
        <v>1556.205</v>
      </c>
      <c r="K16" s="48">
        <f>ведомственые!H34</f>
        <v>296.746</v>
      </c>
      <c r="L16" s="155">
        <f>ведомственые!I34</f>
        <v>363.746</v>
      </c>
      <c r="M16" s="58"/>
      <c r="N16" s="58"/>
    </row>
    <row r="17" spans="1:14" ht="15" customHeight="1">
      <c r="A17" s="150">
        <v>7</v>
      </c>
      <c r="B17" s="157" t="s">
        <v>144</v>
      </c>
      <c r="C17" s="152" t="s">
        <v>152</v>
      </c>
      <c r="D17" s="153"/>
      <c r="E17" s="153"/>
      <c r="F17" s="153"/>
      <c r="G17" s="50"/>
      <c r="H17" s="50"/>
      <c r="I17" s="50"/>
      <c r="J17" s="155">
        <f>ведомственые!G41</f>
        <v>91.35</v>
      </c>
      <c r="K17" s="49">
        <v>91.35</v>
      </c>
      <c r="L17" s="49">
        <v>91.35</v>
      </c>
      <c r="M17" s="58"/>
      <c r="N17" s="58"/>
    </row>
    <row r="18" spans="1:14" ht="15" customHeight="1">
      <c r="A18" s="150">
        <v>8</v>
      </c>
      <c r="B18" s="157" t="s">
        <v>250</v>
      </c>
      <c r="C18" s="152" t="s">
        <v>153</v>
      </c>
      <c r="D18" s="153" t="str">
        <f>'[1]Приложение 6'!I180</f>
        <v>00 21</v>
      </c>
      <c r="E18" s="153">
        <f>'[1]Приложение 6'!J180</f>
        <v>240</v>
      </c>
      <c r="F18" s="153">
        <f>'[1]Приложение 6'!K180</f>
        <v>1663.23</v>
      </c>
      <c r="G18" s="158"/>
      <c r="H18" s="158"/>
      <c r="I18" s="158"/>
      <c r="J18" s="155">
        <f>ведомственые!G42</f>
        <v>91.35</v>
      </c>
      <c r="K18" s="49">
        <v>91.35</v>
      </c>
      <c r="L18" s="49">
        <v>91.35</v>
      </c>
      <c r="M18" s="58"/>
      <c r="N18" s="58"/>
    </row>
    <row r="19" spans="1:14" ht="15" customHeight="1">
      <c r="A19" s="150">
        <v>9</v>
      </c>
      <c r="B19" s="157" t="s">
        <v>314</v>
      </c>
      <c r="C19" s="152" t="s">
        <v>307</v>
      </c>
      <c r="D19" s="153">
        <v>15.111</v>
      </c>
      <c r="E19" s="153"/>
      <c r="F19" s="153"/>
      <c r="G19" s="158"/>
      <c r="H19" s="158"/>
      <c r="I19" s="158"/>
      <c r="J19" s="155">
        <v>22.582</v>
      </c>
      <c r="K19" s="49">
        <v>35.843</v>
      </c>
      <c r="L19" s="155">
        <v>50.18</v>
      </c>
      <c r="M19" s="58"/>
      <c r="N19" s="58"/>
    </row>
    <row r="20" spans="1:14" ht="15" customHeight="1">
      <c r="A20" s="150">
        <v>10</v>
      </c>
      <c r="B20" s="157" t="s">
        <v>308</v>
      </c>
      <c r="C20" s="152" t="s">
        <v>309</v>
      </c>
      <c r="D20" s="153">
        <v>15.111</v>
      </c>
      <c r="E20" s="153"/>
      <c r="F20" s="153"/>
      <c r="G20" s="158"/>
      <c r="H20" s="158"/>
      <c r="I20" s="158"/>
      <c r="J20" s="155">
        <v>22.582</v>
      </c>
      <c r="K20" s="49">
        <v>35.843</v>
      </c>
      <c r="L20" s="155">
        <v>50.18</v>
      </c>
      <c r="M20" s="58"/>
      <c r="N20" s="58"/>
    </row>
    <row r="21" spans="1:14" ht="15" customHeight="1">
      <c r="A21" s="150">
        <v>11</v>
      </c>
      <c r="B21" s="157" t="s">
        <v>145</v>
      </c>
      <c r="C21" s="152" t="s">
        <v>154</v>
      </c>
      <c r="D21" s="153"/>
      <c r="E21" s="153"/>
      <c r="F21" s="153"/>
      <c r="G21" s="158"/>
      <c r="H21" s="158"/>
      <c r="I21" s="158"/>
      <c r="J21" s="50">
        <f>ведомственые!G53</f>
        <v>569.75</v>
      </c>
      <c r="K21" s="49">
        <f>ведомственые!H53</f>
        <v>699.577</v>
      </c>
      <c r="L21" s="50">
        <f>ведомственые!I53</f>
        <v>743.7</v>
      </c>
      <c r="M21" s="58"/>
      <c r="N21" s="58"/>
    </row>
    <row r="22" spans="1:14" ht="15" customHeight="1">
      <c r="A22" s="150">
        <v>12</v>
      </c>
      <c r="B22" s="157" t="s">
        <v>146</v>
      </c>
      <c r="C22" s="152" t="s">
        <v>155</v>
      </c>
      <c r="D22" s="153"/>
      <c r="E22" s="153"/>
      <c r="F22" s="153"/>
      <c r="G22" s="158"/>
      <c r="H22" s="158"/>
      <c r="I22" s="158"/>
      <c r="J22" s="50">
        <f>ведомственые!G54</f>
        <v>569.75</v>
      </c>
      <c r="K22" s="50">
        <f>K21</f>
        <v>699.577</v>
      </c>
      <c r="L22" s="50">
        <v>250.8</v>
      </c>
      <c r="M22" s="58"/>
      <c r="N22" s="58"/>
    </row>
    <row r="23" spans="1:14" ht="15" customHeight="1">
      <c r="A23" s="150">
        <v>13</v>
      </c>
      <c r="B23" s="157" t="s">
        <v>192</v>
      </c>
      <c r="C23" s="152" t="s">
        <v>193</v>
      </c>
      <c r="D23" s="153"/>
      <c r="E23" s="153"/>
      <c r="F23" s="153"/>
      <c r="G23" s="158"/>
      <c r="H23" s="158"/>
      <c r="I23" s="158"/>
      <c r="J23" s="50">
        <f>ведомственые!G64</f>
        <v>461.9</v>
      </c>
      <c r="K23" s="50">
        <v>611.781</v>
      </c>
      <c r="L23" s="50">
        <f>ведомственые!I64</f>
        <v>646.059</v>
      </c>
      <c r="M23" s="58"/>
      <c r="N23" s="58"/>
    </row>
    <row r="24" spans="1:14" ht="15" customHeight="1">
      <c r="A24" s="150">
        <v>14</v>
      </c>
      <c r="B24" s="151" t="s">
        <v>75</v>
      </c>
      <c r="C24" s="152" t="s">
        <v>156</v>
      </c>
      <c r="D24" s="153">
        <f>'[1]Приложение 6'!I95+'[1]Приложение 6'!I194</f>
        <v>17233</v>
      </c>
      <c r="E24" s="153">
        <f>'[1]Приложение 6'!J95+'[1]Приложение 6'!J194</f>
        <v>780</v>
      </c>
      <c r="F24" s="153">
        <f>'[1]Приложение 6'!K95+'[1]Приложение 6'!K194</f>
        <v>2500</v>
      </c>
      <c r="G24" s="150"/>
      <c r="H24" s="150"/>
      <c r="I24" s="150"/>
      <c r="J24" s="50">
        <f>ведомственые!G64</f>
        <v>461.9</v>
      </c>
      <c r="K24" s="50">
        <v>611.781</v>
      </c>
      <c r="L24" s="50">
        <f>ведомственые!I64</f>
        <v>646.059</v>
      </c>
      <c r="M24" s="58"/>
      <c r="N24" s="58"/>
    </row>
    <row r="25" spans="1:14" ht="15" customHeight="1">
      <c r="A25" s="150">
        <v>15</v>
      </c>
      <c r="B25" s="151" t="s">
        <v>251</v>
      </c>
      <c r="C25" s="152" t="s">
        <v>157</v>
      </c>
      <c r="D25" s="153" t="e">
        <f>D26+#REF!</f>
        <v>#REF!</v>
      </c>
      <c r="E25" s="153" t="e">
        <f>E26+#REF!</f>
        <v>#REF!</v>
      </c>
      <c r="F25" s="153" t="e">
        <f>F26+#REF!</f>
        <v>#REF!</v>
      </c>
      <c r="G25" s="159"/>
      <c r="H25" s="159"/>
      <c r="I25" s="159"/>
      <c r="J25" s="155">
        <f>ведомственые!G75</f>
        <v>1280.99</v>
      </c>
      <c r="K25" s="155">
        <f>ведомственые!H75</f>
        <v>1280.99</v>
      </c>
      <c r="L25" s="155">
        <f>ведомственые!I75</f>
        <v>1280.99</v>
      </c>
      <c r="M25" s="58"/>
      <c r="N25" s="58"/>
    </row>
    <row r="26" spans="1:14" ht="15" customHeight="1">
      <c r="A26" s="150">
        <v>16</v>
      </c>
      <c r="B26" s="151" t="s">
        <v>76</v>
      </c>
      <c r="C26" s="152" t="s">
        <v>158</v>
      </c>
      <c r="D26" s="153" t="e">
        <f>'[1]Приложение 6'!I325+'[1]Приложение 6'!I217</f>
        <v>#REF!</v>
      </c>
      <c r="E26" s="153" t="e">
        <f>'[1]Приложение 6'!J325+'[1]Приложение 6'!J217</f>
        <v>#REF!</v>
      </c>
      <c r="F26" s="153">
        <f>'[1]Приложение 6'!K325+'[1]Приложение 6'!K217</f>
        <v>58912.61000000001</v>
      </c>
      <c r="G26" s="50"/>
      <c r="H26" s="50"/>
      <c r="I26" s="50"/>
      <c r="J26" s="155">
        <f>ведомственые!G76</f>
        <v>1280.99</v>
      </c>
      <c r="K26" s="155">
        <f>ведомственые!H76</f>
        <v>1280.99</v>
      </c>
      <c r="L26" s="155">
        <f>ведомственые!I76</f>
        <v>1280.99</v>
      </c>
      <c r="M26" s="58"/>
      <c r="N26" s="58"/>
    </row>
    <row r="27" spans="1:14" ht="15" customHeight="1">
      <c r="A27" s="150">
        <v>17</v>
      </c>
      <c r="B27" s="160" t="s">
        <v>320</v>
      </c>
      <c r="C27" s="152" t="s">
        <v>317</v>
      </c>
      <c r="D27" s="153"/>
      <c r="E27" s="153"/>
      <c r="F27" s="153"/>
      <c r="G27" s="161"/>
      <c r="H27" s="161"/>
      <c r="I27" s="161"/>
      <c r="J27" s="50">
        <v>100</v>
      </c>
      <c r="K27" s="48"/>
      <c r="L27" s="155"/>
      <c r="M27" s="58"/>
      <c r="N27" s="58"/>
    </row>
    <row r="28" spans="1:14" ht="15" customHeight="1">
      <c r="A28" s="150">
        <v>18</v>
      </c>
      <c r="B28" s="160" t="s">
        <v>88</v>
      </c>
      <c r="C28" s="152"/>
      <c r="D28" s="153"/>
      <c r="E28" s="153">
        <v>23767</v>
      </c>
      <c r="F28" s="153">
        <f>'[1]Приложение 6'!K448</f>
        <v>852.2</v>
      </c>
      <c r="G28" s="161" t="e">
        <f>G12+#REF!+#REF!+#REF!+#REF!</f>
        <v>#REF!</v>
      </c>
      <c r="H28" s="161" t="e">
        <f>H12+#REF!+#REF!+#REF!+#REF!</f>
        <v>#REF!</v>
      </c>
      <c r="I28" s="161" t="e">
        <f>I12+#REF!+#REF!+#REF!+#REF!</f>
        <v>#REF!</v>
      </c>
      <c r="J28" s="50"/>
      <c r="K28" s="48">
        <v>271.53</v>
      </c>
      <c r="L28" s="155">
        <v>470.654</v>
      </c>
      <c r="M28" s="58"/>
      <c r="N28" s="58"/>
    </row>
    <row r="29" spans="1:14" ht="15" customHeight="1">
      <c r="A29" s="162"/>
      <c r="B29" s="164" t="s">
        <v>77</v>
      </c>
      <c r="C29" s="165"/>
      <c r="D29" s="166" t="e">
        <f>#REF!+#REF!+D25+#REF!+#REF!+#REF!+#REF!+D11+#REF!+D18</f>
        <v>#REF!</v>
      </c>
      <c r="E29" s="166" t="e">
        <f>#REF!+#REF!+E25+#REF!+#REF!+#REF!+#REF!+E11+#REF!+E18+E28</f>
        <v>#REF!</v>
      </c>
      <c r="F29" s="166" t="e">
        <f>#REF!+#REF!+F25+#REF!+#REF!+#REF!+#REF!+F11+#REF!+F18+F28</f>
        <v>#REF!</v>
      </c>
      <c r="G29" s="167"/>
      <c r="H29" s="167"/>
      <c r="I29" s="167"/>
      <c r="J29" s="168">
        <f>J11+J17+J19+J21+J24+J25+J27</f>
        <v>10388.723</v>
      </c>
      <c r="K29" s="168">
        <f>K11+K17+K19+K21+K24+K25+K28</f>
        <v>9617.456000000002</v>
      </c>
      <c r="L29" s="168">
        <f>L11+L17+L19+L21+L24+L25+L28</f>
        <v>9680.660000000002</v>
      </c>
      <c r="M29" s="58"/>
      <c r="N29" s="58"/>
    </row>
    <row r="30" spans="1:6" ht="15.75">
      <c r="A30" s="5"/>
      <c r="B30" s="3"/>
      <c r="C30" s="5"/>
      <c r="D30" s="6"/>
      <c r="E30" s="5"/>
      <c r="F30" s="5"/>
    </row>
  </sheetData>
  <sheetProtection/>
  <mergeCells count="5">
    <mergeCell ref="B6:C6"/>
    <mergeCell ref="J4:K4"/>
    <mergeCell ref="C2:N2"/>
    <mergeCell ref="C3:L3"/>
    <mergeCell ref="B7:L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4">
      <selection activeCell="J32" sqref="J32"/>
    </sheetView>
  </sheetViews>
  <sheetFormatPr defaultColWidth="9.00390625" defaultRowHeight="12.75"/>
  <cols>
    <col min="1" max="1" width="6.625" style="1" customWidth="1"/>
    <col min="2" max="2" width="60.25390625" style="1" customWidth="1"/>
    <col min="3" max="3" width="13.75390625" style="1" customWidth="1"/>
    <col min="4" max="4" width="8.00390625" style="1" customWidth="1"/>
    <col min="5" max="5" width="7.25390625" style="1" customWidth="1"/>
    <col min="6" max="6" width="12.125" style="1" customWidth="1"/>
    <col min="7" max="7" width="10.875" style="1" customWidth="1"/>
    <col min="8" max="8" width="9.75390625" style="1" customWidth="1"/>
    <col min="9" max="9" width="12.00390625" style="1" customWidth="1"/>
    <col min="10" max="10" width="10.875" style="1" customWidth="1"/>
    <col min="11" max="11" width="10.375" style="1" customWidth="1"/>
    <col min="12" max="13" width="9.125" style="1" customWidth="1"/>
    <col min="14" max="14" width="43.125" style="1" customWidth="1"/>
    <col min="15" max="16384" width="9.125" style="1" customWidth="1"/>
  </cols>
  <sheetData>
    <row r="1" spans="1:8" s="7" customFormat="1" ht="15.75">
      <c r="A1" s="47"/>
      <c r="B1" s="47"/>
      <c r="C1" s="47"/>
      <c r="D1" s="65"/>
      <c r="E1" s="65"/>
      <c r="F1" s="201" t="s">
        <v>99</v>
      </c>
      <c r="G1" s="201"/>
      <c r="H1" s="201"/>
    </row>
    <row r="2" spans="1:9" s="7" customFormat="1" ht="15.75">
      <c r="A2" s="47"/>
      <c r="B2" s="47"/>
      <c r="C2" s="201" t="s">
        <v>336</v>
      </c>
      <c r="D2" s="204"/>
      <c r="E2" s="204"/>
      <c r="F2" s="204"/>
      <c r="G2" s="204"/>
      <c r="H2" s="204"/>
      <c r="I2" s="47"/>
    </row>
    <row r="3" spans="1:11" s="7" customFormat="1" ht="15.75">
      <c r="A3" s="47"/>
      <c r="B3" s="47"/>
      <c r="C3" s="47"/>
      <c r="D3" s="209"/>
      <c r="E3" s="209"/>
      <c r="F3" s="209"/>
      <c r="G3" s="209"/>
      <c r="H3" s="209"/>
      <c r="I3" s="3"/>
      <c r="J3" s="3"/>
      <c r="K3" s="3"/>
    </row>
    <row r="4" spans="1:8" ht="12.75">
      <c r="A4" s="65"/>
      <c r="B4" s="65"/>
      <c r="C4" s="65"/>
      <c r="D4" s="65"/>
      <c r="E4" s="65"/>
      <c r="F4" s="65"/>
      <c r="G4" s="65"/>
      <c r="H4" s="65"/>
    </row>
    <row r="5" spans="1:11" ht="12.75" customHeight="1">
      <c r="A5" s="208"/>
      <c r="B5" s="205" t="s">
        <v>249</v>
      </c>
      <c r="C5" s="205"/>
      <c r="D5" s="205"/>
      <c r="E5" s="205"/>
      <c r="F5" s="205"/>
      <c r="G5" s="68"/>
      <c r="H5" s="68"/>
      <c r="I5" s="45"/>
      <c r="J5" s="45"/>
      <c r="K5" s="45"/>
    </row>
    <row r="6" spans="1:11" ht="45" customHeight="1">
      <c r="A6" s="208"/>
      <c r="B6" s="205"/>
      <c r="C6" s="205"/>
      <c r="D6" s="205"/>
      <c r="E6" s="205"/>
      <c r="F6" s="205"/>
      <c r="G6" s="69"/>
      <c r="H6" s="69"/>
      <c r="I6" s="44"/>
      <c r="J6" s="44"/>
      <c r="K6" s="44"/>
    </row>
    <row r="7" spans="1:11" ht="36" customHeight="1">
      <c r="A7" s="67"/>
      <c r="B7" s="70"/>
      <c r="C7" s="70"/>
      <c r="D7" s="70"/>
      <c r="E7" s="70"/>
      <c r="F7" s="70"/>
      <c r="G7" s="70"/>
      <c r="H7" s="70"/>
      <c r="I7" s="30"/>
      <c r="J7" s="30"/>
      <c r="K7" s="30"/>
    </row>
    <row r="8" spans="1:11" ht="51.75" customHeight="1">
      <c r="A8" s="169" t="s">
        <v>55</v>
      </c>
      <c r="B8" s="169" t="s">
        <v>68</v>
      </c>
      <c r="C8" s="170" t="s">
        <v>69</v>
      </c>
      <c r="D8" s="169" t="s">
        <v>70</v>
      </c>
      <c r="E8" s="170" t="s">
        <v>148</v>
      </c>
      <c r="F8" s="169" t="s">
        <v>292</v>
      </c>
      <c r="G8" s="169" t="s">
        <v>293</v>
      </c>
      <c r="H8" s="169" t="s">
        <v>294</v>
      </c>
      <c r="I8" s="41"/>
      <c r="J8" s="41"/>
      <c r="K8" s="41"/>
    </row>
    <row r="9" spans="1:12" ht="16.5" customHeight="1">
      <c r="A9" s="171"/>
      <c r="B9" s="171">
        <v>1</v>
      </c>
      <c r="C9" s="172"/>
      <c r="D9" s="171"/>
      <c r="E9" s="172"/>
      <c r="F9" s="171">
        <v>7</v>
      </c>
      <c r="G9" s="171">
        <v>8</v>
      </c>
      <c r="H9" s="171">
        <v>6</v>
      </c>
      <c r="I9" s="42"/>
      <c r="J9" s="42"/>
      <c r="K9" s="42"/>
      <c r="L9" s="8"/>
    </row>
    <row r="10" spans="1:28" ht="32.25" customHeight="1">
      <c r="A10" s="57">
        <v>1</v>
      </c>
      <c r="B10" s="173" t="s">
        <v>211</v>
      </c>
      <c r="C10" s="174" t="s">
        <v>179</v>
      </c>
      <c r="D10" s="175"/>
      <c r="E10" s="174" t="s">
        <v>149</v>
      </c>
      <c r="F10" s="176">
        <f>F11+F22+F32+F39</f>
        <v>8668.636999999999</v>
      </c>
      <c r="G10" s="176">
        <f>G11+G22+G32+G39</f>
        <v>7726.840000000001</v>
      </c>
      <c r="H10" s="176">
        <f>H11+H22+H32+H39</f>
        <v>7590.920000000001</v>
      </c>
      <c r="I10" s="42"/>
      <c r="J10" s="42"/>
      <c r="K10" s="42"/>
      <c r="L10" s="8"/>
      <c r="U10" s="31"/>
      <c r="V10" s="33"/>
      <c r="W10" s="34"/>
      <c r="X10" s="35"/>
      <c r="Y10" s="34"/>
      <c r="Z10" s="36"/>
      <c r="AA10" s="36"/>
      <c r="AB10" s="36"/>
    </row>
    <row r="11" spans="1:28" ht="32.25" customHeight="1">
      <c r="A11" s="57">
        <v>2</v>
      </c>
      <c r="B11" s="173" t="s">
        <v>172</v>
      </c>
      <c r="C11" s="174" t="s">
        <v>162</v>
      </c>
      <c r="D11" s="175"/>
      <c r="E11" s="174"/>
      <c r="F11" s="176">
        <f>F12+F15</f>
        <v>6252.546</v>
      </c>
      <c r="G11" s="176">
        <f>G12+G15</f>
        <v>6277.2390000000005</v>
      </c>
      <c r="H11" s="176">
        <f>H12+H15</f>
        <v>5981.581000000001</v>
      </c>
      <c r="I11" s="42"/>
      <c r="J11" s="42"/>
      <c r="K11" s="42"/>
      <c r="L11" s="8"/>
      <c r="U11" s="31"/>
      <c r="V11" s="33"/>
      <c r="W11" s="34"/>
      <c r="X11" s="35"/>
      <c r="Y11" s="34"/>
      <c r="Z11" s="36"/>
      <c r="AA11" s="36"/>
      <c r="AB11" s="36"/>
    </row>
    <row r="12" spans="1:28" ht="32.25" customHeight="1">
      <c r="A12" s="57">
        <v>3</v>
      </c>
      <c r="B12" s="173" t="s">
        <v>73</v>
      </c>
      <c r="C12" s="174" t="s">
        <v>171</v>
      </c>
      <c r="D12" s="175"/>
      <c r="E12" s="174" t="s">
        <v>65</v>
      </c>
      <c r="F12" s="176">
        <v>820.354</v>
      </c>
      <c r="G12" s="176">
        <v>820.354</v>
      </c>
      <c r="H12" s="176">
        <v>820.354</v>
      </c>
      <c r="I12" s="42"/>
      <c r="J12" s="42"/>
      <c r="K12" s="42"/>
      <c r="L12" s="8"/>
      <c r="U12" s="31"/>
      <c r="V12" s="33"/>
      <c r="W12" s="34"/>
      <c r="X12" s="35"/>
      <c r="Y12" s="34"/>
      <c r="Z12" s="36"/>
      <c r="AA12" s="36"/>
      <c r="AB12" s="36"/>
    </row>
    <row r="13" spans="1:28" ht="54" customHeight="1">
      <c r="A13" s="57">
        <v>4</v>
      </c>
      <c r="B13" s="173" t="s">
        <v>78</v>
      </c>
      <c r="C13" s="174" t="s">
        <v>171</v>
      </c>
      <c r="D13" s="175">
        <v>100</v>
      </c>
      <c r="E13" s="174" t="s">
        <v>65</v>
      </c>
      <c r="F13" s="176">
        <v>820.354</v>
      </c>
      <c r="G13" s="176">
        <v>820.354</v>
      </c>
      <c r="H13" s="176">
        <v>820.354</v>
      </c>
      <c r="I13" s="42"/>
      <c r="J13" s="42"/>
      <c r="K13" s="42"/>
      <c r="L13" s="8"/>
      <c r="U13" s="31"/>
      <c r="V13" s="33"/>
      <c r="W13" s="34"/>
      <c r="X13" s="35"/>
      <c r="Y13" s="34"/>
      <c r="Z13" s="36"/>
      <c r="AA13" s="36"/>
      <c r="AB13" s="36"/>
    </row>
    <row r="14" spans="1:28" ht="27.75" customHeight="1">
      <c r="A14" s="57">
        <v>5</v>
      </c>
      <c r="B14" s="177" t="s">
        <v>79</v>
      </c>
      <c r="C14" s="174" t="s">
        <v>171</v>
      </c>
      <c r="D14" s="175">
        <v>120</v>
      </c>
      <c r="E14" s="174" t="s">
        <v>65</v>
      </c>
      <c r="F14" s="176">
        <v>820.354</v>
      </c>
      <c r="G14" s="176">
        <v>820.354</v>
      </c>
      <c r="H14" s="176">
        <v>820.354</v>
      </c>
      <c r="I14" s="42"/>
      <c r="J14" s="42"/>
      <c r="K14" s="42"/>
      <c r="L14" s="8"/>
      <c r="U14" s="31"/>
      <c r="V14" s="33"/>
      <c r="W14" s="34"/>
      <c r="X14" s="35"/>
      <c r="Y14" s="34"/>
      <c r="Z14" s="36"/>
      <c r="AA14" s="36"/>
      <c r="AB14" s="36"/>
    </row>
    <row r="15" spans="1:28" ht="43.5" customHeight="1">
      <c r="A15" s="57">
        <v>6</v>
      </c>
      <c r="B15" s="173" t="s">
        <v>173</v>
      </c>
      <c r="C15" s="174" t="s">
        <v>171</v>
      </c>
      <c r="D15" s="175"/>
      <c r="E15" s="174" t="s">
        <v>150</v>
      </c>
      <c r="F15" s="176">
        <f>F16+F19+F20</f>
        <v>5432.192</v>
      </c>
      <c r="G15" s="176">
        <f>G16+G19</f>
        <v>5456.885</v>
      </c>
      <c r="H15" s="176">
        <f>H16+H19</f>
        <v>5161.227000000001</v>
      </c>
      <c r="I15" s="42"/>
      <c r="J15" s="42"/>
      <c r="K15" s="42"/>
      <c r="L15" s="8"/>
      <c r="U15" s="31"/>
      <c r="V15" s="33"/>
      <c r="W15" s="34"/>
      <c r="X15" s="35"/>
      <c r="Y15" s="34"/>
      <c r="Z15" s="36"/>
      <c r="AA15" s="36"/>
      <c r="AB15" s="36"/>
    </row>
    <row r="16" spans="1:28" ht="57.75" customHeight="1">
      <c r="A16" s="57">
        <v>7</v>
      </c>
      <c r="B16" s="173" t="s">
        <v>78</v>
      </c>
      <c r="C16" s="174" t="s">
        <v>171</v>
      </c>
      <c r="D16" s="175">
        <v>100</v>
      </c>
      <c r="E16" s="174" t="s">
        <v>150</v>
      </c>
      <c r="F16" s="176">
        <v>4253.31</v>
      </c>
      <c r="G16" s="176">
        <v>4233.31</v>
      </c>
      <c r="H16" s="176">
        <v>4233.31</v>
      </c>
      <c r="I16" s="42"/>
      <c r="J16" s="42"/>
      <c r="K16" s="42"/>
      <c r="L16" s="8"/>
      <c r="U16" s="31"/>
      <c r="V16" s="37"/>
      <c r="W16" s="38"/>
      <c r="X16" s="39"/>
      <c r="Y16" s="38"/>
      <c r="Z16" s="36"/>
      <c r="AA16" s="36"/>
      <c r="AB16" s="36"/>
    </row>
    <row r="17" spans="1:28" ht="30.75" customHeight="1">
      <c r="A17" s="57">
        <v>8</v>
      </c>
      <c r="B17" s="177" t="s">
        <v>79</v>
      </c>
      <c r="C17" s="174" t="s">
        <v>171</v>
      </c>
      <c r="D17" s="175">
        <v>120</v>
      </c>
      <c r="E17" s="174" t="s">
        <v>150</v>
      </c>
      <c r="F17" s="176">
        <v>4253.31</v>
      </c>
      <c r="G17" s="176">
        <v>4233.31</v>
      </c>
      <c r="H17" s="176">
        <v>4233.31</v>
      </c>
      <c r="I17" s="42"/>
      <c r="J17" s="42"/>
      <c r="K17" s="42"/>
      <c r="L17" s="8"/>
      <c r="U17" s="31"/>
      <c r="V17" s="37"/>
      <c r="W17" s="38"/>
      <c r="X17" s="39"/>
      <c r="Y17" s="38"/>
      <c r="Z17" s="36"/>
      <c r="AA17" s="36"/>
      <c r="AB17" s="36"/>
    </row>
    <row r="18" spans="1:28" ht="30.75" customHeight="1">
      <c r="A18" s="57">
        <v>9</v>
      </c>
      <c r="B18" s="173" t="s">
        <v>80</v>
      </c>
      <c r="C18" s="174" t="s">
        <v>171</v>
      </c>
      <c r="D18" s="175">
        <v>200</v>
      </c>
      <c r="E18" s="174" t="s">
        <v>150</v>
      </c>
      <c r="F18" s="176">
        <v>1170.875</v>
      </c>
      <c r="G18" s="176">
        <v>1223.575</v>
      </c>
      <c r="H18" s="176">
        <v>927.917</v>
      </c>
      <c r="I18" s="42"/>
      <c r="J18" s="42"/>
      <c r="K18" s="42"/>
      <c r="L18" s="8"/>
      <c r="U18" s="31"/>
      <c r="V18" s="37"/>
      <c r="W18" s="38"/>
      <c r="X18" s="39"/>
      <c r="Y18" s="38"/>
      <c r="Z18" s="36"/>
      <c r="AA18" s="36"/>
      <c r="AB18" s="36"/>
    </row>
    <row r="19" spans="1:28" ht="30.75" customHeight="1">
      <c r="A19" s="57">
        <v>10</v>
      </c>
      <c r="B19" s="173" t="s">
        <v>237</v>
      </c>
      <c r="C19" s="174" t="s">
        <v>171</v>
      </c>
      <c r="D19" s="175">
        <v>240</v>
      </c>
      <c r="E19" s="174" t="s">
        <v>150</v>
      </c>
      <c r="F19" s="176">
        <v>1170.875</v>
      </c>
      <c r="G19" s="176">
        <v>1223.575</v>
      </c>
      <c r="H19" s="176">
        <v>927.917</v>
      </c>
      <c r="I19" s="42"/>
      <c r="J19" s="42"/>
      <c r="K19" s="42"/>
      <c r="L19" s="8"/>
      <c r="U19" s="31"/>
      <c r="V19" s="40"/>
      <c r="W19" s="38"/>
      <c r="X19" s="39"/>
      <c r="Y19" s="38"/>
      <c r="Z19" s="36"/>
      <c r="AA19" s="36"/>
      <c r="AB19" s="36"/>
    </row>
    <row r="20" spans="1:28" ht="30.75" customHeight="1">
      <c r="A20" s="57">
        <v>11</v>
      </c>
      <c r="B20" s="173" t="s">
        <v>159</v>
      </c>
      <c r="C20" s="174" t="s">
        <v>171</v>
      </c>
      <c r="D20" s="175">
        <v>800</v>
      </c>
      <c r="E20" s="174" t="s">
        <v>150</v>
      </c>
      <c r="F20" s="176">
        <v>8.007</v>
      </c>
      <c r="G20" s="176"/>
      <c r="H20" s="176"/>
      <c r="I20" s="42"/>
      <c r="J20" s="42"/>
      <c r="K20" s="42"/>
      <c r="L20" s="8"/>
      <c r="U20" s="31"/>
      <c r="V20" s="40"/>
      <c r="W20" s="38"/>
      <c r="X20" s="39"/>
      <c r="Y20" s="38"/>
      <c r="Z20" s="36"/>
      <c r="AA20" s="36"/>
      <c r="AB20" s="36"/>
    </row>
    <row r="21" spans="1:28" ht="30.75" customHeight="1">
      <c r="A21" s="57">
        <v>12</v>
      </c>
      <c r="B21" s="173" t="s">
        <v>279</v>
      </c>
      <c r="C21" s="174" t="s">
        <v>171</v>
      </c>
      <c r="D21" s="175">
        <v>850</v>
      </c>
      <c r="E21" s="174" t="s">
        <v>150</v>
      </c>
      <c r="F21" s="176">
        <v>8.007</v>
      </c>
      <c r="G21" s="176"/>
      <c r="H21" s="176"/>
      <c r="I21" s="42"/>
      <c r="J21" s="42"/>
      <c r="K21" s="42"/>
      <c r="L21" s="8"/>
      <c r="U21" s="31"/>
      <c r="V21" s="40"/>
      <c r="W21" s="38"/>
      <c r="X21" s="39"/>
      <c r="Y21" s="38"/>
      <c r="Z21" s="36"/>
      <c r="AA21" s="36"/>
      <c r="AB21" s="36"/>
    </row>
    <row r="22" spans="1:28" ht="30.75" customHeight="1">
      <c r="A22" s="57">
        <v>13</v>
      </c>
      <c r="B22" s="173" t="s">
        <v>315</v>
      </c>
      <c r="C22" s="174" t="s">
        <v>316</v>
      </c>
      <c r="D22" s="175"/>
      <c r="E22" s="174"/>
      <c r="F22" s="176">
        <f>F23+F26+F29</f>
        <v>1384.441</v>
      </c>
      <c r="G22" s="176">
        <f>G23+G26+G29</f>
        <v>138.243</v>
      </c>
      <c r="H22" s="176">
        <f>H23+H29</f>
        <v>219.58</v>
      </c>
      <c r="I22" s="42"/>
      <c r="J22" s="42"/>
      <c r="K22" s="42"/>
      <c r="L22" s="8"/>
      <c r="U22" s="31"/>
      <c r="V22" s="40"/>
      <c r="W22" s="38"/>
      <c r="X22" s="39"/>
      <c r="Y22" s="38"/>
      <c r="Z22" s="36"/>
      <c r="AA22" s="36"/>
      <c r="AB22" s="36"/>
    </row>
    <row r="23" spans="1:28" ht="39.75" customHeight="1">
      <c r="A23" s="57">
        <v>14</v>
      </c>
      <c r="B23" s="178" t="s">
        <v>310</v>
      </c>
      <c r="C23" s="174" t="s">
        <v>311</v>
      </c>
      <c r="D23" s="175"/>
      <c r="E23" s="174" t="s">
        <v>309</v>
      </c>
      <c r="F23" s="176">
        <v>21.506</v>
      </c>
      <c r="G23" s="176">
        <v>35.843</v>
      </c>
      <c r="H23" s="176">
        <v>50.18</v>
      </c>
      <c r="I23" s="42"/>
      <c r="J23" s="42"/>
      <c r="K23" s="42"/>
      <c r="L23" s="8"/>
      <c r="U23" s="31"/>
      <c r="V23" s="40"/>
      <c r="W23" s="38"/>
      <c r="X23" s="39"/>
      <c r="Y23" s="38"/>
      <c r="Z23" s="36"/>
      <c r="AA23" s="36"/>
      <c r="AB23" s="36"/>
    </row>
    <row r="24" spans="1:28" ht="30.75" customHeight="1">
      <c r="A24" s="57">
        <v>15</v>
      </c>
      <c r="B24" s="173" t="s">
        <v>80</v>
      </c>
      <c r="C24" s="174" t="s">
        <v>311</v>
      </c>
      <c r="D24" s="175">
        <v>200</v>
      </c>
      <c r="E24" s="174" t="s">
        <v>309</v>
      </c>
      <c r="F24" s="176">
        <v>21.506</v>
      </c>
      <c r="G24" s="176">
        <v>35.843</v>
      </c>
      <c r="H24" s="176">
        <v>50.18</v>
      </c>
      <c r="I24" s="42"/>
      <c r="J24" s="42"/>
      <c r="K24" s="42"/>
      <c r="L24" s="8"/>
      <c r="U24" s="31"/>
      <c r="V24" s="40"/>
      <c r="W24" s="38"/>
      <c r="X24" s="39"/>
      <c r="Y24" s="38"/>
      <c r="Z24" s="36"/>
      <c r="AA24" s="36"/>
      <c r="AB24" s="36"/>
    </row>
    <row r="25" spans="1:28" ht="30.75" customHeight="1">
      <c r="A25" s="57">
        <v>16</v>
      </c>
      <c r="B25" s="173" t="s">
        <v>237</v>
      </c>
      <c r="C25" s="174" t="s">
        <v>311</v>
      </c>
      <c r="D25" s="175">
        <v>240</v>
      </c>
      <c r="E25" s="174" t="s">
        <v>309</v>
      </c>
      <c r="F25" s="176">
        <v>21.506</v>
      </c>
      <c r="G25" s="176">
        <v>35.843</v>
      </c>
      <c r="H25" s="176">
        <v>50.18</v>
      </c>
      <c r="I25" s="42"/>
      <c r="J25" s="42"/>
      <c r="K25" s="42"/>
      <c r="L25" s="8"/>
      <c r="U25" s="31"/>
      <c r="V25" s="40"/>
      <c r="W25" s="38"/>
      <c r="X25" s="39"/>
      <c r="Y25" s="38"/>
      <c r="Z25" s="36"/>
      <c r="AA25" s="36"/>
      <c r="AB25" s="36"/>
    </row>
    <row r="26" spans="1:28" ht="79.5" customHeight="1">
      <c r="A26" s="57">
        <v>17</v>
      </c>
      <c r="B26" s="178" t="s">
        <v>312</v>
      </c>
      <c r="C26" s="174" t="s">
        <v>313</v>
      </c>
      <c r="D26" s="175"/>
      <c r="E26" s="174" t="s">
        <v>309</v>
      </c>
      <c r="F26" s="176">
        <v>1.076</v>
      </c>
      <c r="G26" s="176"/>
      <c r="H26" s="176"/>
      <c r="I26" s="42"/>
      <c r="J26" s="42"/>
      <c r="K26" s="42"/>
      <c r="L26" s="8"/>
      <c r="U26" s="31"/>
      <c r="V26" s="40"/>
      <c r="W26" s="38"/>
      <c r="X26" s="39"/>
      <c r="Y26" s="38"/>
      <c r="Z26" s="36"/>
      <c r="AA26" s="36"/>
      <c r="AB26" s="36"/>
    </row>
    <row r="27" spans="1:28" ht="30.75" customHeight="1">
      <c r="A27" s="57">
        <v>18</v>
      </c>
      <c r="B27" s="173" t="s">
        <v>80</v>
      </c>
      <c r="C27" s="174" t="s">
        <v>313</v>
      </c>
      <c r="D27" s="175">
        <v>200</v>
      </c>
      <c r="E27" s="174" t="s">
        <v>309</v>
      </c>
      <c r="F27" s="176">
        <v>1.076</v>
      </c>
      <c r="G27" s="176"/>
      <c r="H27" s="176"/>
      <c r="I27" s="42"/>
      <c r="J27" s="42"/>
      <c r="K27" s="42"/>
      <c r="L27" s="8"/>
      <c r="U27" s="31"/>
      <c r="V27" s="40"/>
      <c r="W27" s="38"/>
      <c r="X27" s="39"/>
      <c r="Y27" s="38"/>
      <c r="Z27" s="36"/>
      <c r="AA27" s="36"/>
      <c r="AB27" s="36"/>
    </row>
    <row r="28" spans="1:28" ht="30.75" customHeight="1">
      <c r="A28" s="57">
        <v>19</v>
      </c>
      <c r="B28" s="173" t="s">
        <v>237</v>
      </c>
      <c r="C28" s="174" t="s">
        <v>313</v>
      </c>
      <c r="D28" s="175">
        <v>240</v>
      </c>
      <c r="E28" s="174" t="s">
        <v>309</v>
      </c>
      <c r="F28" s="176">
        <v>1.076</v>
      </c>
      <c r="G28" s="176"/>
      <c r="H28" s="176"/>
      <c r="I28" s="42"/>
      <c r="J28" s="42"/>
      <c r="K28" s="42"/>
      <c r="L28" s="8"/>
      <c r="U28" s="31"/>
      <c r="V28" s="40"/>
      <c r="W28" s="38"/>
      <c r="X28" s="39"/>
      <c r="Y28" s="38"/>
      <c r="Z28" s="36"/>
      <c r="AA28" s="36"/>
      <c r="AB28" s="36"/>
    </row>
    <row r="29" spans="1:12" ht="49.5" customHeight="1">
      <c r="A29" s="57">
        <v>20</v>
      </c>
      <c r="B29" s="62" t="s">
        <v>282</v>
      </c>
      <c r="C29" s="179" t="s">
        <v>271</v>
      </c>
      <c r="D29" s="180"/>
      <c r="E29" s="179"/>
      <c r="F29" s="176">
        <v>1361.859</v>
      </c>
      <c r="G29" s="176">
        <v>102.4</v>
      </c>
      <c r="H29" s="176">
        <v>169.4</v>
      </c>
      <c r="I29" s="43"/>
      <c r="J29" s="43"/>
      <c r="K29" s="43"/>
      <c r="L29" s="11"/>
    </row>
    <row r="30" spans="1:12" ht="30.75" customHeight="1">
      <c r="A30" s="57">
        <v>21</v>
      </c>
      <c r="B30" s="181" t="s">
        <v>80</v>
      </c>
      <c r="C30" s="179" t="s">
        <v>271</v>
      </c>
      <c r="D30" s="180">
        <v>200</v>
      </c>
      <c r="E30" s="179" t="s">
        <v>170</v>
      </c>
      <c r="F30" s="176">
        <v>1361.859</v>
      </c>
      <c r="G30" s="176">
        <v>102.4</v>
      </c>
      <c r="H30" s="176">
        <v>169.4</v>
      </c>
      <c r="I30" s="43"/>
      <c r="J30" s="43"/>
      <c r="K30" s="43"/>
      <c r="L30" s="11"/>
    </row>
    <row r="31" spans="1:12" ht="30.75" customHeight="1">
      <c r="A31" s="57">
        <v>22</v>
      </c>
      <c r="B31" s="173" t="s">
        <v>237</v>
      </c>
      <c r="C31" s="179" t="s">
        <v>271</v>
      </c>
      <c r="D31" s="180">
        <v>240</v>
      </c>
      <c r="E31" s="179" t="s">
        <v>170</v>
      </c>
      <c r="F31" s="176">
        <v>1361.859</v>
      </c>
      <c r="G31" s="176">
        <v>102.4</v>
      </c>
      <c r="H31" s="176">
        <v>169.4</v>
      </c>
      <c r="I31" s="43"/>
      <c r="J31" s="43"/>
      <c r="K31" s="43"/>
      <c r="L31" s="11"/>
    </row>
    <row r="32" spans="1:12" ht="30.75" customHeight="1">
      <c r="A32" s="57">
        <v>23</v>
      </c>
      <c r="B32" s="182" t="s">
        <v>175</v>
      </c>
      <c r="C32" s="179" t="s">
        <v>163</v>
      </c>
      <c r="D32" s="180"/>
      <c r="E32" s="179"/>
      <c r="F32" s="176">
        <f>F33+F35+F37</f>
        <v>461.9</v>
      </c>
      <c r="G32" s="176">
        <v>611.781</v>
      </c>
      <c r="H32" s="176">
        <f>H33+H35+H37</f>
        <v>646.059</v>
      </c>
      <c r="I32" s="43"/>
      <c r="J32" s="43"/>
      <c r="K32" s="43"/>
      <c r="L32" s="11"/>
    </row>
    <row r="33" spans="1:12" ht="30.75" customHeight="1">
      <c r="A33" s="57">
        <v>24</v>
      </c>
      <c r="B33" s="181" t="s">
        <v>80</v>
      </c>
      <c r="C33" s="179" t="s">
        <v>177</v>
      </c>
      <c r="D33" s="180">
        <v>200</v>
      </c>
      <c r="E33" s="179" t="s">
        <v>156</v>
      </c>
      <c r="F33" s="176">
        <v>394.085</v>
      </c>
      <c r="G33" s="176">
        <v>391.9</v>
      </c>
      <c r="H33" s="176">
        <v>393.659</v>
      </c>
      <c r="I33" s="43"/>
      <c r="J33" s="43"/>
      <c r="K33" s="43"/>
      <c r="L33" s="11"/>
    </row>
    <row r="34" spans="1:12" ht="30.75" customHeight="1">
      <c r="A34" s="57">
        <v>25</v>
      </c>
      <c r="B34" s="173" t="s">
        <v>237</v>
      </c>
      <c r="C34" s="179" t="s">
        <v>177</v>
      </c>
      <c r="D34" s="180">
        <v>240</v>
      </c>
      <c r="E34" s="179" t="s">
        <v>156</v>
      </c>
      <c r="F34" s="176">
        <v>394.085</v>
      </c>
      <c r="G34" s="176">
        <v>391.9</v>
      </c>
      <c r="H34" s="176">
        <v>393.659</v>
      </c>
      <c r="I34" s="43"/>
      <c r="J34" s="43"/>
      <c r="K34" s="43"/>
      <c r="L34" s="11"/>
    </row>
    <row r="35" spans="1:12" ht="30.75" customHeight="1">
      <c r="A35" s="57">
        <v>26</v>
      </c>
      <c r="B35" s="181" t="s">
        <v>80</v>
      </c>
      <c r="C35" s="179" t="s">
        <v>275</v>
      </c>
      <c r="D35" s="180">
        <v>200</v>
      </c>
      <c r="E35" s="179" t="s">
        <v>156</v>
      </c>
      <c r="F35" s="176">
        <v>50</v>
      </c>
      <c r="G35" s="176">
        <v>50</v>
      </c>
      <c r="H35" s="176">
        <v>50</v>
      </c>
      <c r="I35" s="43"/>
      <c r="J35" s="43"/>
      <c r="K35" s="43"/>
      <c r="L35" s="11"/>
    </row>
    <row r="36" spans="1:12" ht="30.75" customHeight="1">
      <c r="A36" s="57">
        <v>27</v>
      </c>
      <c r="B36" s="173" t="s">
        <v>237</v>
      </c>
      <c r="C36" s="179" t="s">
        <v>275</v>
      </c>
      <c r="D36" s="180">
        <v>240</v>
      </c>
      <c r="E36" s="179" t="s">
        <v>156</v>
      </c>
      <c r="F36" s="176">
        <v>50</v>
      </c>
      <c r="G36" s="176">
        <v>50</v>
      </c>
      <c r="H36" s="176">
        <v>50</v>
      </c>
      <c r="I36" s="43"/>
      <c r="J36" s="43"/>
      <c r="K36" s="43"/>
      <c r="L36" s="11"/>
    </row>
    <row r="37" spans="1:12" ht="30.75" customHeight="1">
      <c r="A37" s="57">
        <v>28</v>
      </c>
      <c r="B37" s="181" t="s">
        <v>80</v>
      </c>
      <c r="C37" s="179" t="s">
        <v>277</v>
      </c>
      <c r="D37" s="180">
        <v>200</v>
      </c>
      <c r="E37" s="179" t="s">
        <v>156</v>
      </c>
      <c r="F37" s="176">
        <v>17.815</v>
      </c>
      <c r="G37" s="176">
        <v>169.881</v>
      </c>
      <c r="H37" s="176">
        <v>202.4</v>
      </c>
      <c r="I37" s="43"/>
      <c r="J37" s="43"/>
      <c r="K37" s="43"/>
      <c r="L37" s="11"/>
    </row>
    <row r="38" spans="1:12" ht="30.75" customHeight="1">
      <c r="A38" s="57">
        <v>29</v>
      </c>
      <c r="B38" s="173" t="s">
        <v>237</v>
      </c>
      <c r="C38" s="179" t="s">
        <v>277</v>
      </c>
      <c r="D38" s="180">
        <v>240</v>
      </c>
      <c r="E38" s="179" t="s">
        <v>156</v>
      </c>
      <c r="F38" s="176">
        <v>17.815</v>
      </c>
      <c r="G38" s="176">
        <v>169.881</v>
      </c>
      <c r="H38" s="176">
        <v>202.4</v>
      </c>
      <c r="I38" s="43"/>
      <c r="J38" s="43"/>
      <c r="K38" s="43"/>
      <c r="L38" s="11"/>
    </row>
    <row r="39" spans="1:12" ht="33.75" customHeight="1">
      <c r="A39" s="57">
        <v>30</v>
      </c>
      <c r="B39" s="183" t="s">
        <v>174</v>
      </c>
      <c r="C39" s="179" t="s">
        <v>161</v>
      </c>
      <c r="D39" s="180"/>
      <c r="E39" s="179"/>
      <c r="F39" s="176">
        <f>F41+F47+F43</f>
        <v>569.75</v>
      </c>
      <c r="G39" s="176">
        <f>G41+G43+G47</f>
        <v>699.577</v>
      </c>
      <c r="H39" s="176">
        <f>H41+H43+H47</f>
        <v>743.7</v>
      </c>
      <c r="I39" s="42"/>
      <c r="J39" s="42"/>
      <c r="K39" s="42"/>
      <c r="L39" s="8"/>
    </row>
    <row r="40" spans="1:12" ht="33.75" customHeight="1">
      <c r="A40" s="57">
        <v>31</v>
      </c>
      <c r="B40" s="62" t="s">
        <v>190</v>
      </c>
      <c r="C40" s="179" t="s">
        <v>240</v>
      </c>
      <c r="D40" s="180"/>
      <c r="E40" s="179" t="s">
        <v>155</v>
      </c>
      <c r="F40" s="176">
        <v>106.8</v>
      </c>
      <c r="G40" s="176">
        <v>220.4</v>
      </c>
      <c r="H40" s="176">
        <v>250.8</v>
      </c>
      <c r="I40" s="42"/>
      <c r="J40" s="42"/>
      <c r="K40" s="42"/>
      <c r="L40" s="8"/>
    </row>
    <row r="41" spans="1:12" ht="34.5" customHeight="1">
      <c r="A41" s="57">
        <v>32</v>
      </c>
      <c r="B41" s="181" t="s">
        <v>80</v>
      </c>
      <c r="C41" s="179" t="s">
        <v>240</v>
      </c>
      <c r="D41" s="180">
        <v>200</v>
      </c>
      <c r="E41" s="179" t="s">
        <v>155</v>
      </c>
      <c r="F41" s="176">
        <v>106.8</v>
      </c>
      <c r="G41" s="176">
        <v>220.4</v>
      </c>
      <c r="H41" s="176">
        <v>250.8</v>
      </c>
      <c r="I41" s="42"/>
      <c r="J41" s="42"/>
      <c r="K41" s="42"/>
      <c r="L41" s="8"/>
    </row>
    <row r="42" spans="1:12" ht="36.75" customHeight="1">
      <c r="A42" s="57">
        <v>33</v>
      </c>
      <c r="B42" s="173" t="s">
        <v>237</v>
      </c>
      <c r="C42" s="179" t="s">
        <v>240</v>
      </c>
      <c r="D42" s="180">
        <v>240</v>
      </c>
      <c r="E42" s="179" t="s">
        <v>155</v>
      </c>
      <c r="F42" s="176">
        <v>106.8</v>
      </c>
      <c r="G42" s="176">
        <v>220.4</v>
      </c>
      <c r="H42" s="176">
        <v>250.8</v>
      </c>
      <c r="I42" s="42"/>
      <c r="J42" s="42"/>
      <c r="K42" s="42"/>
      <c r="L42" s="8"/>
    </row>
    <row r="43" spans="1:12" ht="64.5" customHeight="1">
      <c r="A43" s="57">
        <v>34</v>
      </c>
      <c r="B43" s="173" t="s">
        <v>296</v>
      </c>
      <c r="C43" s="179" t="s">
        <v>297</v>
      </c>
      <c r="D43" s="180"/>
      <c r="E43" s="179" t="s">
        <v>155</v>
      </c>
      <c r="F43" s="176">
        <v>457</v>
      </c>
      <c r="G43" s="176">
        <v>474.433</v>
      </c>
      <c r="H43" s="176">
        <v>492.9</v>
      </c>
      <c r="I43" s="42"/>
      <c r="J43" s="42"/>
      <c r="K43" s="42"/>
      <c r="L43" s="8"/>
    </row>
    <row r="44" spans="1:12" ht="30.75" customHeight="1">
      <c r="A44" s="57">
        <v>35</v>
      </c>
      <c r="B44" s="173" t="s">
        <v>80</v>
      </c>
      <c r="C44" s="179" t="s">
        <v>297</v>
      </c>
      <c r="D44" s="180">
        <v>200</v>
      </c>
      <c r="E44" s="179" t="s">
        <v>155</v>
      </c>
      <c r="F44" s="176">
        <v>457</v>
      </c>
      <c r="G44" s="176">
        <v>474.433</v>
      </c>
      <c r="H44" s="176">
        <v>492.9</v>
      </c>
      <c r="I44" s="42"/>
      <c r="J44" s="42"/>
      <c r="K44" s="42"/>
      <c r="L44" s="8"/>
    </row>
    <row r="45" spans="1:12" ht="36.75" customHeight="1">
      <c r="A45" s="57">
        <v>36</v>
      </c>
      <c r="B45" s="173" t="s">
        <v>237</v>
      </c>
      <c r="C45" s="179" t="s">
        <v>297</v>
      </c>
      <c r="D45" s="180">
        <v>240</v>
      </c>
      <c r="E45" s="179" t="s">
        <v>155</v>
      </c>
      <c r="F45" s="176">
        <v>457</v>
      </c>
      <c r="G45" s="176">
        <v>474.433</v>
      </c>
      <c r="H45" s="176">
        <v>492.9</v>
      </c>
      <c r="I45" s="42"/>
      <c r="J45" s="42"/>
      <c r="K45" s="42"/>
      <c r="L45" s="8"/>
    </row>
    <row r="46" spans="1:12" ht="50.25" customHeight="1">
      <c r="A46" s="57">
        <v>37</v>
      </c>
      <c r="B46" s="62" t="s">
        <v>272</v>
      </c>
      <c r="C46" s="179" t="s">
        <v>273</v>
      </c>
      <c r="D46" s="180"/>
      <c r="E46" s="179" t="s">
        <v>155</v>
      </c>
      <c r="F46" s="176">
        <v>5.95</v>
      </c>
      <c r="G46" s="176">
        <v>4.744</v>
      </c>
      <c r="H46" s="176"/>
      <c r="I46" s="42"/>
      <c r="J46" s="42"/>
      <c r="K46" s="42"/>
      <c r="L46" s="8"/>
    </row>
    <row r="47" spans="1:12" ht="36.75" customHeight="1">
      <c r="A47" s="57">
        <v>38</v>
      </c>
      <c r="B47" s="181" t="s">
        <v>80</v>
      </c>
      <c r="C47" s="179" t="s">
        <v>273</v>
      </c>
      <c r="D47" s="180">
        <v>200</v>
      </c>
      <c r="E47" s="179" t="s">
        <v>155</v>
      </c>
      <c r="F47" s="176">
        <v>5.95</v>
      </c>
      <c r="G47" s="176">
        <v>4.744</v>
      </c>
      <c r="H47" s="176"/>
      <c r="I47" s="42"/>
      <c r="J47" s="42"/>
      <c r="K47" s="42"/>
      <c r="L47" s="8"/>
    </row>
    <row r="48" spans="1:12" ht="36.75" customHeight="1">
      <c r="A48" s="57">
        <v>39</v>
      </c>
      <c r="B48" s="173" t="s">
        <v>237</v>
      </c>
      <c r="C48" s="179" t="s">
        <v>273</v>
      </c>
      <c r="D48" s="180">
        <v>240</v>
      </c>
      <c r="E48" s="179" t="s">
        <v>155</v>
      </c>
      <c r="F48" s="176">
        <v>5.95</v>
      </c>
      <c r="G48" s="176">
        <v>4.744</v>
      </c>
      <c r="H48" s="176"/>
      <c r="I48" s="42"/>
      <c r="J48" s="42"/>
      <c r="K48" s="42"/>
      <c r="L48" s="8"/>
    </row>
    <row r="49" spans="1:12" ht="21.75" customHeight="1">
      <c r="A49" s="57">
        <v>46</v>
      </c>
      <c r="B49" s="184" t="s">
        <v>178</v>
      </c>
      <c r="C49" s="172"/>
      <c r="D49" s="171"/>
      <c r="E49" s="174"/>
      <c r="F49" s="176">
        <f>F50+F55+F58+F59+F63+F67+F70</f>
        <v>1720.086</v>
      </c>
      <c r="G49" s="176">
        <f>G55+G58+G70+G59+G63</f>
        <v>1619.086</v>
      </c>
      <c r="H49" s="176">
        <f>H55+H58+H70+H59+H63</f>
        <v>1619.086</v>
      </c>
      <c r="I49" s="42"/>
      <c r="J49" s="42"/>
      <c r="K49" s="42"/>
      <c r="L49" s="10"/>
    </row>
    <row r="50" spans="1:12" ht="21.75" customHeight="1">
      <c r="A50" s="57">
        <v>47</v>
      </c>
      <c r="B50" s="184" t="s">
        <v>241</v>
      </c>
      <c r="C50" s="172" t="s">
        <v>242</v>
      </c>
      <c r="D50" s="171">
        <v>500</v>
      </c>
      <c r="E50" s="174" t="s">
        <v>323</v>
      </c>
      <c r="F50" s="176">
        <v>1</v>
      </c>
      <c r="G50" s="176"/>
      <c r="H50" s="176"/>
      <c r="I50" s="42"/>
      <c r="J50" s="42"/>
      <c r="K50" s="42"/>
      <c r="L50" s="10"/>
    </row>
    <row r="51" spans="1:12" ht="21.75" customHeight="1">
      <c r="A51" s="57">
        <v>48</v>
      </c>
      <c r="B51" s="184" t="s">
        <v>63</v>
      </c>
      <c r="C51" s="172" t="s">
        <v>242</v>
      </c>
      <c r="D51" s="171">
        <v>540</v>
      </c>
      <c r="E51" s="174" t="s">
        <v>323</v>
      </c>
      <c r="F51" s="176">
        <v>1</v>
      </c>
      <c r="G51" s="176"/>
      <c r="H51" s="176"/>
      <c r="I51" s="42"/>
      <c r="J51" s="42"/>
      <c r="K51" s="42"/>
      <c r="L51" s="10"/>
    </row>
    <row r="52" spans="1:12" ht="51" customHeight="1">
      <c r="A52" s="57">
        <v>49</v>
      </c>
      <c r="B52" s="184" t="s">
        <v>324</v>
      </c>
      <c r="C52" s="172" t="s">
        <v>202</v>
      </c>
      <c r="D52" s="171">
        <v>540</v>
      </c>
      <c r="E52" s="174" t="s">
        <v>323</v>
      </c>
      <c r="F52" s="176">
        <v>1</v>
      </c>
      <c r="G52" s="176"/>
      <c r="H52" s="176"/>
      <c r="I52" s="42"/>
      <c r="J52" s="42"/>
      <c r="K52" s="42"/>
      <c r="L52" s="10"/>
    </row>
    <row r="53" spans="1:12" ht="21.75" customHeight="1">
      <c r="A53" s="57">
        <v>50</v>
      </c>
      <c r="B53" s="184" t="s">
        <v>241</v>
      </c>
      <c r="C53" s="172" t="s">
        <v>242</v>
      </c>
      <c r="D53" s="171">
        <v>500</v>
      </c>
      <c r="E53" s="174" t="s">
        <v>158</v>
      </c>
      <c r="F53" s="176">
        <v>1280.99</v>
      </c>
      <c r="G53" s="176">
        <v>1280.99</v>
      </c>
      <c r="H53" s="176">
        <v>1280.99</v>
      </c>
      <c r="I53" s="42"/>
      <c r="J53" s="42"/>
      <c r="K53" s="42"/>
      <c r="L53" s="10"/>
    </row>
    <row r="54" spans="1:12" ht="21.75" customHeight="1">
      <c r="A54" s="57">
        <v>51</v>
      </c>
      <c r="B54" s="184" t="s">
        <v>63</v>
      </c>
      <c r="C54" s="172" t="s">
        <v>242</v>
      </c>
      <c r="D54" s="171">
        <v>540</v>
      </c>
      <c r="E54" s="174" t="s">
        <v>158</v>
      </c>
      <c r="F54" s="176">
        <v>1280.99</v>
      </c>
      <c r="G54" s="176">
        <v>1280.99</v>
      </c>
      <c r="H54" s="176">
        <v>1280.99</v>
      </c>
      <c r="I54" s="42"/>
      <c r="J54" s="42"/>
      <c r="K54" s="42"/>
      <c r="L54" s="10"/>
    </row>
    <row r="55" spans="1:12" ht="44.25" customHeight="1">
      <c r="A55" s="57">
        <v>52</v>
      </c>
      <c r="B55" s="184" t="s">
        <v>283</v>
      </c>
      <c r="C55" s="172" t="s">
        <v>202</v>
      </c>
      <c r="D55" s="171">
        <v>540</v>
      </c>
      <c r="E55" s="174" t="s">
        <v>158</v>
      </c>
      <c r="F55" s="176">
        <v>1280.99</v>
      </c>
      <c r="G55" s="176">
        <v>1280.99</v>
      </c>
      <c r="H55" s="176">
        <v>1280.99</v>
      </c>
      <c r="I55" s="42"/>
      <c r="J55" s="42"/>
      <c r="K55" s="42"/>
      <c r="L55" s="10"/>
    </row>
    <row r="56" spans="1:12" ht="20.25" customHeight="1">
      <c r="A56" s="57">
        <v>53</v>
      </c>
      <c r="B56" s="184" t="s">
        <v>241</v>
      </c>
      <c r="C56" s="172" t="s">
        <v>242</v>
      </c>
      <c r="D56" s="171">
        <v>500</v>
      </c>
      <c r="E56" s="174" t="s">
        <v>170</v>
      </c>
      <c r="F56" s="176">
        <v>194.346</v>
      </c>
      <c r="G56" s="176">
        <v>194.346</v>
      </c>
      <c r="H56" s="176">
        <v>194.346</v>
      </c>
      <c r="I56" s="42"/>
      <c r="J56" s="42"/>
      <c r="K56" s="42"/>
      <c r="L56" s="10"/>
    </row>
    <row r="57" spans="1:12" ht="24" customHeight="1">
      <c r="A57" s="57">
        <v>54</v>
      </c>
      <c r="B57" s="184" t="s">
        <v>63</v>
      </c>
      <c r="C57" s="172" t="s">
        <v>242</v>
      </c>
      <c r="D57" s="171">
        <v>540</v>
      </c>
      <c r="E57" s="174" t="s">
        <v>170</v>
      </c>
      <c r="F57" s="176">
        <v>194.346</v>
      </c>
      <c r="G57" s="176">
        <v>194.346</v>
      </c>
      <c r="H57" s="176">
        <v>194.346</v>
      </c>
      <c r="I57" s="42"/>
      <c r="J57" s="42"/>
      <c r="K57" s="42"/>
      <c r="L57" s="10"/>
    </row>
    <row r="58" spans="1:12" ht="44.25" customHeight="1">
      <c r="A58" s="57">
        <v>55</v>
      </c>
      <c r="B58" s="184" t="s">
        <v>326</v>
      </c>
      <c r="C58" s="172" t="s">
        <v>202</v>
      </c>
      <c r="D58" s="171">
        <v>540</v>
      </c>
      <c r="E58" s="174" t="s">
        <v>170</v>
      </c>
      <c r="F58" s="176">
        <v>194.346</v>
      </c>
      <c r="G58" s="176">
        <v>194.346</v>
      </c>
      <c r="H58" s="176">
        <v>194.346</v>
      </c>
      <c r="I58" s="42"/>
      <c r="J58" s="42"/>
      <c r="K58" s="42"/>
      <c r="L58" s="10"/>
    </row>
    <row r="59" spans="1:11" ht="18" customHeight="1">
      <c r="A59" s="57">
        <v>56</v>
      </c>
      <c r="B59" s="61" t="s">
        <v>147</v>
      </c>
      <c r="C59" s="174"/>
      <c r="D59" s="175"/>
      <c r="E59" s="174" t="s">
        <v>151</v>
      </c>
      <c r="F59" s="176">
        <v>50</v>
      </c>
      <c r="G59" s="176">
        <v>50</v>
      </c>
      <c r="H59" s="176">
        <v>50</v>
      </c>
      <c r="I59" s="42"/>
      <c r="J59" s="9"/>
      <c r="K59" s="9"/>
    </row>
    <row r="60" spans="1:11" ht="21.75" customHeight="1">
      <c r="A60" s="57">
        <v>57</v>
      </c>
      <c r="B60" s="61" t="s">
        <v>176</v>
      </c>
      <c r="C60" s="174" t="s">
        <v>165</v>
      </c>
      <c r="D60" s="175"/>
      <c r="E60" s="174" t="s">
        <v>151</v>
      </c>
      <c r="F60" s="176">
        <v>50</v>
      </c>
      <c r="G60" s="176">
        <v>50</v>
      </c>
      <c r="H60" s="176">
        <v>50</v>
      </c>
      <c r="I60" s="42"/>
      <c r="J60" s="9"/>
      <c r="K60" s="9"/>
    </row>
    <row r="61" spans="1:11" ht="24.75" customHeight="1">
      <c r="A61" s="57">
        <v>58</v>
      </c>
      <c r="B61" s="61" t="s">
        <v>159</v>
      </c>
      <c r="C61" s="174" t="s">
        <v>165</v>
      </c>
      <c r="D61" s="175">
        <v>800</v>
      </c>
      <c r="E61" s="174" t="s">
        <v>151</v>
      </c>
      <c r="F61" s="176">
        <v>50</v>
      </c>
      <c r="G61" s="176">
        <v>50</v>
      </c>
      <c r="H61" s="176">
        <v>50</v>
      </c>
      <c r="I61" s="9"/>
      <c r="J61" s="9"/>
      <c r="K61" s="9"/>
    </row>
    <row r="62" spans="1:11" ht="18" customHeight="1">
      <c r="A62" s="57">
        <v>59</v>
      </c>
      <c r="B62" s="61" t="s">
        <v>269</v>
      </c>
      <c r="C62" s="174" t="s">
        <v>165</v>
      </c>
      <c r="D62" s="175">
        <v>870</v>
      </c>
      <c r="E62" s="174" t="s">
        <v>151</v>
      </c>
      <c r="F62" s="176">
        <v>50</v>
      </c>
      <c r="G62" s="176">
        <v>50</v>
      </c>
      <c r="H62" s="176">
        <v>50</v>
      </c>
      <c r="I62" s="9"/>
      <c r="J62" s="9"/>
      <c r="K62" s="9"/>
    </row>
    <row r="63" spans="1:11" ht="18.75" customHeight="1">
      <c r="A63" s="57">
        <v>60</v>
      </c>
      <c r="B63" s="185" t="s">
        <v>74</v>
      </c>
      <c r="C63" s="174"/>
      <c r="D63" s="175"/>
      <c r="E63" s="174" t="s">
        <v>153</v>
      </c>
      <c r="F63" s="176">
        <v>91.35</v>
      </c>
      <c r="G63" s="176">
        <v>91.35</v>
      </c>
      <c r="H63" s="176">
        <v>91.35</v>
      </c>
      <c r="I63" s="9"/>
      <c r="J63" s="9"/>
      <c r="K63" s="9"/>
    </row>
    <row r="64" spans="1:11" ht="27.75" customHeight="1">
      <c r="A64" s="57">
        <v>61</v>
      </c>
      <c r="B64" s="186" t="s">
        <v>239</v>
      </c>
      <c r="C64" s="174" t="s">
        <v>189</v>
      </c>
      <c r="D64" s="175"/>
      <c r="E64" s="174" t="s">
        <v>153</v>
      </c>
      <c r="F64" s="176">
        <v>91.35</v>
      </c>
      <c r="G64" s="176">
        <v>91.35</v>
      </c>
      <c r="H64" s="176">
        <v>91.35</v>
      </c>
      <c r="I64" s="9"/>
      <c r="J64" s="9"/>
      <c r="K64" s="9"/>
    </row>
    <row r="65" spans="1:11" ht="53.25" customHeight="1">
      <c r="A65" s="57">
        <v>62</v>
      </c>
      <c r="B65" s="173" t="s">
        <v>78</v>
      </c>
      <c r="C65" s="174" t="s">
        <v>189</v>
      </c>
      <c r="D65" s="175">
        <v>100</v>
      </c>
      <c r="E65" s="174" t="s">
        <v>153</v>
      </c>
      <c r="F65" s="176">
        <v>91.35</v>
      </c>
      <c r="G65" s="176">
        <v>91.35</v>
      </c>
      <c r="H65" s="176">
        <v>91.35</v>
      </c>
      <c r="I65" s="9"/>
      <c r="J65" s="9"/>
      <c r="K65" s="9"/>
    </row>
    <row r="66" spans="1:9" ht="25.5">
      <c r="A66" s="57">
        <v>63</v>
      </c>
      <c r="B66" s="177" t="s">
        <v>79</v>
      </c>
      <c r="C66" s="174" t="s">
        <v>189</v>
      </c>
      <c r="D66" s="180">
        <v>120</v>
      </c>
      <c r="E66" s="179" t="s">
        <v>153</v>
      </c>
      <c r="F66" s="176">
        <v>91.35</v>
      </c>
      <c r="G66" s="176">
        <v>91.35</v>
      </c>
      <c r="H66" s="176">
        <v>91.35</v>
      </c>
      <c r="I66" s="9"/>
    </row>
    <row r="67" spans="1:9" ht="32.25" customHeight="1">
      <c r="A67" s="57">
        <v>64</v>
      </c>
      <c r="B67" s="187" t="s">
        <v>321</v>
      </c>
      <c r="C67" s="174" t="s">
        <v>318</v>
      </c>
      <c r="D67" s="180"/>
      <c r="E67" s="179" t="s">
        <v>317</v>
      </c>
      <c r="F67" s="176">
        <v>100</v>
      </c>
      <c r="G67" s="176"/>
      <c r="H67" s="176"/>
      <c r="I67" s="9"/>
    </row>
    <row r="68" spans="1:8" ht="25.5">
      <c r="A68" s="57">
        <v>65</v>
      </c>
      <c r="B68" s="181" t="s">
        <v>80</v>
      </c>
      <c r="C68" s="174" t="s">
        <v>318</v>
      </c>
      <c r="D68" s="180">
        <v>200</v>
      </c>
      <c r="E68" s="179" t="s">
        <v>317</v>
      </c>
      <c r="F68" s="176">
        <v>100</v>
      </c>
      <c r="G68" s="176"/>
      <c r="H68" s="176"/>
    </row>
    <row r="69" spans="1:8" ht="25.5">
      <c r="A69" s="57">
        <v>66</v>
      </c>
      <c r="B69" s="173" t="s">
        <v>237</v>
      </c>
      <c r="C69" s="174" t="s">
        <v>318</v>
      </c>
      <c r="D69" s="180">
        <v>240</v>
      </c>
      <c r="E69" s="179" t="s">
        <v>317</v>
      </c>
      <c r="F69" s="176">
        <v>100</v>
      </c>
      <c r="G69" s="176"/>
      <c r="H69" s="176"/>
    </row>
    <row r="70" spans="1:8" ht="25.5">
      <c r="A70" s="57">
        <v>67</v>
      </c>
      <c r="B70" s="185" t="s">
        <v>238</v>
      </c>
      <c r="C70" s="174" t="s">
        <v>164</v>
      </c>
      <c r="D70" s="175"/>
      <c r="E70" s="174" t="s">
        <v>150</v>
      </c>
      <c r="F70" s="176">
        <v>2.4</v>
      </c>
      <c r="G70" s="176">
        <v>2.4</v>
      </c>
      <c r="H70" s="176">
        <v>2.4</v>
      </c>
    </row>
    <row r="71" spans="1:8" ht="25.5">
      <c r="A71" s="57">
        <v>68</v>
      </c>
      <c r="B71" s="181" t="s">
        <v>80</v>
      </c>
      <c r="C71" s="174" t="s">
        <v>164</v>
      </c>
      <c r="D71" s="175">
        <v>200</v>
      </c>
      <c r="E71" s="174" t="s">
        <v>150</v>
      </c>
      <c r="F71" s="176">
        <v>2.4</v>
      </c>
      <c r="G71" s="176">
        <v>2.4</v>
      </c>
      <c r="H71" s="176">
        <v>2.4</v>
      </c>
    </row>
    <row r="72" spans="1:8" ht="25.5">
      <c r="A72" s="57">
        <v>69</v>
      </c>
      <c r="B72" s="173" t="s">
        <v>237</v>
      </c>
      <c r="C72" s="174" t="s">
        <v>164</v>
      </c>
      <c r="D72" s="175">
        <v>240</v>
      </c>
      <c r="E72" s="174" t="s">
        <v>150</v>
      </c>
      <c r="F72" s="176">
        <v>2.4</v>
      </c>
      <c r="G72" s="176">
        <v>2.4</v>
      </c>
      <c r="H72" s="176">
        <v>2.4</v>
      </c>
    </row>
    <row r="73" spans="1:8" ht="18" customHeight="1">
      <c r="A73" s="57">
        <v>70</v>
      </c>
      <c r="B73" s="188" t="s">
        <v>88</v>
      </c>
      <c r="C73" s="172"/>
      <c r="D73" s="171"/>
      <c r="E73" s="172"/>
      <c r="F73" s="176"/>
      <c r="G73" s="176">
        <v>271.53</v>
      </c>
      <c r="H73" s="176">
        <v>470.654</v>
      </c>
    </row>
    <row r="74" spans="1:8" ht="15.75">
      <c r="A74" s="189"/>
      <c r="B74" s="190" t="s">
        <v>77</v>
      </c>
      <c r="C74" s="152"/>
      <c r="D74" s="163"/>
      <c r="E74" s="152"/>
      <c r="F74" s="191">
        <f>F10+F49</f>
        <v>10388.722999999998</v>
      </c>
      <c r="G74" s="191">
        <f>G49+G10+G73</f>
        <v>9617.456000000002</v>
      </c>
      <c r="H74" s="191">
        <f>H49+H10+H73</f>
        <v>9680.660000000002</v>
      </c>
    </row>
    <row r="75" ht="12.75">
      <c r="F75" s="46"/>
    </row>
    <row r="76" ht="12.75">
      <c r="F76" s="46"/>
    </row>
  </sheetData>
  <sheetProtection/>
  <mergeCells count="5">
    <mergeCell ref="F1:H1"/>
    <mergeCell ref="B5:F6"/>
    <mergeCell ref="A5:A6"/>
    <mergeCell ref="D3:H3"/>
    <mergeCell ref="C2:H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3">
      <selection activeCell="D30" sqref="D30"/>
    </sheetView>
  </sheetViews>
  <sheetFormatPr defaultColWidth="9.00390625" defaultRowHeight="12.75"/>
  <cols>
    <col min="1" max="1" width="7.25390625" style="12" customWidth="1"/>
    <col min="2" max="2" width="28.625" style="13" customWidth="1"/>
    <col min="3" max="3" width="72.25390625" style="14" customWidth="1"/>
    <col min="4" max="4" width="14.625" style="17" customWidth="1"/>
    <col min="5" max="5" width="11.75390625" style="14" customWidth="1"/>
    <col min="6" max="6" width="18.625" style="14" customWidth="1"/>
    <col min="7" max="7" width="9.125" style="14" customWidth="1"/>
    <col min="8" max="8" width="17.375" style="14" customWidth="1"/>
    <col min="9" max="16384" width="9.125" style="14" customWidth="1"/>
  </cols>
  <sheetData>
    <row r="4" spans="1:6" ht="15.75">
      <c r="A4" s="71"/>
      <c r="B4" s="72"/>
      <c r="C4" s="73"/>
      <c r="D4" s="201" t="s">
        <v>100</v>
      </c>
      <c r="E4" s="201"/>
      <c r="F4" s="201"/>
    </row>
    <row r="5" spans="1:6" ht="15.75">
      <c r="A5" s="71"/>
      <c r="B5" s="72"/>
      <c r="C5" s="73"/>
      <c r="D5" s="201" t="s">
        <v>337</v>
      </c>
      <c r="E5" s="201"/>
      <c r="F5" s="201"/>
    </row>
    <row r="6" spans="1:6" ht="13.5" customHeight="1">
      <c r="A6" s="71"/>
      <c r="B6" s="72"/>
      <c r="C6" s="73"/>
      <c r="D6" s="210"/>
      <c r="E6" s="210"/>
      <c r="F6" s="210"/>
    </row>
    <row r="7" spans="1:6" ht="31.5" customHeight="1">
      <c r="A7" s="71"/>
      <c r="B7" s="72"/>
      <c r="C7" s="73"/>
      <c r="D7" s="211"/>
      <c r="E7" s="211"/>
      <c r="F7" s="211"/>
    </row>
    <row r="8" spans="1:6" ht="15.75">
      <c r="A8" s="71"/>
      <c r="B8" s="72"/>
      <c r="C8" s="73"/>
      <c r="D8" s="210" t="s">
        <v>66</v>
      </c>
      <c r="E8" s="210"/>
      <c r="F8" s="210"/>
    </row>
    <row r="9" spans="1:6" ht="15.75">
      <c r="A9" s="71"/>
      <c r="B9" s="72"/>
      <c r="C9" s="73"/>
      <c r="D9" s="74"/>
      <c r="E9" s="74"/>
      <c r="F9" s="74"/>
    </row>
    <row r="10" spans="1:6" ht="15.75">
      <c r="A10" s="71"/>
      <c r="B10" s="72"/>
      <c r="C10" s="73"/>
      <c r="D10" s="75"/>
      <c r="E10" s="73"/>
      <c r="F10" s="73"/>
    </row>
    <row r="11" spans="1:6" ht="15.75">
      <c r="A11" s="71"/>
      <c r="B11" s="72"/>
      <c r="C11" s="73"/>
      <c r="D11" s="75"/>
      <c r="E11" s="73"/>
      <c r="F11" s="73"/>
    </row>
    <row r="12" spans="1:6" ht="33" customHeight="1">
      <c r="A12" s="212" t="s">
        <v>302</v>
      </c>
      <c r="B12" s="212"/>
      <c r="C12" s="212"/>
      <c r="D12" s="212"/>
      <c r="E12" s="212"/>
      <c r="F12" s="212"/>
    </row>
    <row r="13" spans="1:6" ht="15.75">
      <c r="A13" s="76"/>
      <c r="B13" s="76"/>
      <c r="C13" s="76"/>
      <c r="D13" s="76"/>
      <c r="E13" s="73"/>
      <c r="F13" s="73"/>
    </row>
    <row r="14" spans="1:6" s="15" customFormat="1" ht="15.75">
      <c r="A14" s="77"/>
      <c r="B14" s="78"/>
      <c r="C14" s="78"/>
      <c r="D14" s="79"/>
      <c r="E14" s="79"/>
      <c r="F14" s="80" t="s">
        <v>101</v>
      </c>
    </row>
    <row r="15" spans="1:6" s="16" customFormat="1" ht="28.5" customHeight="1">
      <c r="A15" s="213" t="s">
        <v>55</v>
      </c>
      <c r="B15" s="214" t="s">
        <v>102</v>
      </c>
      <c r="C15" s="214" t="s">
        <v>103</v>
      </c>
      <c r="D15" s="215" t="s">
        <v>104</v>
      </c>
      <c r="E15" s="215"/>
      <c r="F15" s="215"/>
    </row>
    <row r="16" spans="1:6" s="16" customFormat="1" ht="36.75" customHeight="1">
      <c r="A16" s="213"/>
      <c r="B16" s="214"/>
      <c r="C16" s="214"/>
      <c r="D16" s="82" t="s">
        <v>248</v>
      </c>
      <c r="E16" s="81" t="s">
        <v>281</v>
      </c>
      <c r="F16" s="81" t="s">
        <v>295</v>
      </c>
    </row>
    <row r="17" spans="1:6" s="15" customFormat="1" ht="15.75">
      <c r="A17" s="83"/>
      <c r="B17" s="84" t="s">
        <v>43</v>
      </c>
      <c r="C17" s="84" t="s">
        <v>52</v>
      </c>
      <c r="D17" s="85">
        <v>3</v>
      </c>
      <c r="E17" s="85">
        <v>4</v>
      </c>
      <c r="F17" s="85">
        <v>5</v>
      </c>
    </row>
    <row r="18" spans="1:8" s="18" customFormat="1" ht="18" customHeight="1">
      <c r="A18" s="86" t="s">
        <v>43</v>
      </c>
      <c r="B18" s="86" t="s">
        <v>212</v>
      </c>
      <c r="C18" s="87" t="s">
        <v>105</v>
      </c>
      <c r="D18" s="88">
        <f>D19+D30</f>
        <v>440.3279999999995</v>
      </c>
      <c r="E18" s="88">
        <f>E19+E30</f>
        <v>0</v>
      </c>
      <c r="F18" s="88">
        <f>F19+F30</f>
        <v>0</v>
      </c>
      <c r="H18" s="19"/>
    </row>
    <row r="19" spans="1:6" s="18" customFormat="1" ht="16.5" customHeight="1">
      <c r="A19" s="86" t="s">
        <v>52</v>
      </c>
      <c r="B19" s="86" t="s">
        <v>203</v>
      </c>
      <c r="C19" s="87" t="s">
        <v>106</v>
      </c>
      <c r="D19" s="88">
        <f aca="true" t="shared" si="0" ref="D19:F20">D20</f>
        <v>-9948.395</v>
      </c>
      <c r="E19" s="88">
        <f t="shared" si="0"/>
        <v>-9617.456</v>
      </c>
      <c r="F19" s="88">
        <f t="shared" si="0"/>
        <v>-9680.66</v>
      </c>
    </row>
    <row r="20" spans="1:6" s="18" customFormat="1" ht="15.75">
      <c r="A20" s="86" t="s">
        <v>54</v>
      </c>
      <c r="B20" s="86" t="s">
        <v>204</v>
      </c>
      <c r="C20" s="87" t="s">
        <v>107</v>
      </c>
      <c r="D20" s="88">
        <f t="shared" si="0"/>
        <v>-9948.395</v>
      </c>
      <c r="E20" s="88">
        <f t="shared" si="0"/>
        <v>-9617.456</v>
      </c>
      <c r="F20" s="88">
        <f t="shared" si="0"/>
        <v>-9680.66</v>
      </c>
    </row>
    <row r="21" spans="1:6" s="18" customFormat="1" ht="18" customHeight="1">
      <c r="A21" s="86" t="s">
        <v>81</v>
      </c>
      <c r="B21" s="86" t="s">
        <v>213</v>
      </c>
      <c r="C21" s="87" t="s">
        <v>108</v>
      </c>
      <c r="D21" s="88">
        <f>D22</f>
        <v>-9948.395</v>
      </c>
      <c r="E21" s="88">
        <f>E22</f>
        <v>-9617.456</v>
      </c>
      <c r="F21" s="88">
        <f>F22</f>
        <v>-9680.66</v>
      </c>
    </row>
    <row r="22" spans="1:6" s="18" customFormat="1" ht="33.75" customHeight="1">
      <c r="A22" s="86" t="s">
        <v>109</v>
      </c>
      <c r="B22" s="86" t="s">
        <v>201</v>
      </c>
      <c r="C22" s="87" t="s">
        <v>205</v>
      </c>
      <c r="D22" s="88">
        <v>-9948.395</v>
      </c>
      <c r="E22" s="88">
        <v>-9617.456</v>
      </c>
      <c r="F22" s="88">
        <v>-9680.66</v>
      </c>
    </row>
    <row r="23" spans="1:6" s="18" customFormat="1" ht="15.75" hidden="1">
      <c r="A23" s="86" t="s">
        <v>110</v>
      </c>
      <c r="B23" s="86" t="s">
        <v>111</v>
      </c>
      <c r="C23" s="87" t="s">
        <v>112</v>
      </c>
      <c r="D23" s="88">
        <f>D24+D27+D30</f>
        <v>-1076735.977</v>
      </c>
      <c r="E23" s="88"/>
      <c r="F23" s="88"/>
    </row>
    <row r="24" spans="1:6" s="18" customFormat="1" ht="35.25" customHeight="1" hidden="1">
      <c r="A24" s="86" t="s">
        <v>113</v>
      </c>
      <c r="B24" s="86" t="s">
        <v>114</v>
      </c>
      <c r="C24" s="87" t="s">
        <v>115</v>
      </c>
      <c r="D24" s="88">
        <f>D25</f>
        <v>7200</v>
      </c>
      <c r="E24" s="88"/>
      <c r="F24" s="88"/>
    </row>
    <row r="25" spans="1:6" s="18" customFormat="1" ht="35.25" customHeight="1" hidden="1">
      <c r="A25" s="86" t="s">
        <v>116</v>
      </c>
      <c r="B25" s="86" t="s">
        <v>117</v>
      </c>
      <c r="C25" s="87" t="s">
        <v>118</v>
      </c>
      <c r="D25" s="88">
        <f>D26</f>
        <v>7200</v>
      </c>
      <c r="E25" s="88"/>
      <c r="F25" s="88"/>
    </row>
    <row r="26" spans="1:6" s="18" customFormat="1" ht="33.75" customHeight="1" hidden="1">
      <c r="A26" s="86" t="s">
        <v>119</v>
      </c>
      <c r="B26" s="86" t="s">
        <v>120</v>
      </c>
      <c r="C26" s="87" t="s">
        <v>121</v>
      </c>
      <c r="D26" s="88">
        <v>7200</v>
      </c>
      <c r="E26" s="88"/>
      <c r="F26" s="88"/>
    </row>
    <row r="27" spans="1:6" s="18" customFormat="1" ht="33.75" customHeight="1" hidden="1">
      <c r="A27" s="86" t="s">
        <v>122</v>
      </c>
      <c r="B27" s="86" t="s">
        <v>123</v>
      </c>
      <c r="C27" s="87" t="s">
        <v>124</v>
      </c>
      <c r="D27" s="88">
        <f>D28</f>
        <v>-1094324.7</v>
      </c>
      <c r="E27" s="88"/>
      <c r="F27" s="88"/>
    </row>
    <row r="28" spans="1:6" s="18" customFormat="1" ht="81" customHeight="1" hidden="1">
      <c r="A28" s="86" t="s">
        <v>125</v>
      </c>
      <c r="B28" s="86" t="s">
        <v>126</v>
      </c>
      <c r="C28" s="87" t="s">
        <v>127</v>
      </c>
      <c r="D28" s="88">
        <f>D29</f>
        <v>-1094324.7</v>
      </c>
      <c r="E28" s="88"/>
      <c r="F28" s="88"/>
    </row>
    <row r="29" spans="1:6" s="18" customFormat="1" ht="50.25" customHeight="1" hidden="1">
      <c r="A29" s="86" t="s">
        <v>128</v>
      </c>
      <c r="B29" s="86" t="s">
        <v>129</v>
      </c>
      <c r="C29" s="87" t="s">
        <v>130</v>
      </c>
      <c r="D29" s="88">
        <v>-1094324.7</v>
      </c>
      <c r="E29" s="88"/>
      <c r="F29" s="88"/>
    </row>
    <row r="30" spans="1:6" s="18" customFormat="1" ht="15.75">
      <c r="A30" s="86" t="s">
        <v>131</v>
      </c>
      <c r="B30" s="86" t="s">
        <v>207</v>
      </c>
      <c r="C30" s="87" t="s">
        <v>132</v>
      </c>
      <c r="D30" s="88">
        <f>D33</f>
        <v>10388.723</v>
      </c>
      <c r="E30" s="88">
        <f aca="true" t="shared" si="1" ref="E30:F32">E31</f>
        <v>9617.456</v>
      </c>
      <c r="F30" s="88">
        <f t="shared" si="1"/>
        <v>9680.66</v>
      </c>
    </row>
    <row r="31" spans="1:6" s="18" customFormat="1" ht="15.75">
      <c r="A31" s="86" t="s">
        <v>90</v>
      </c>
      <c r="B31" s="86" t="s">
        <v>208</v>
      </c>
      <c r="C31" s="87" t="s">
        <v>133</v>
      </c>
      <c r="D31" s="88">
        <f>D33</f>
        <v>10388.723</v>
      </c>
      <c r="E31" s="88">
        <f t="shared" si="1"/>
        <v>9617.456</v>
      </c>
      <c r="F31" s="88">
        <f t="shared" si="1"/>
        <v>9680.66</v>
      </c>
    </row>
    <row r="32" spans="1:6" s="18" customFormat="1" ht="33" customHeight="1">
      <c r="A32" s="86" t="s">
        <v>134</v>
      </c>
      <c r="B32" s="86" t="s">
        <v>214</v>
      </c>
      <c r="C32" s="87" t="s">
        <v>206</v>
      </c>
      <c r="D32" s="88">
        <f>D33</f>
        <v>10388.723</v>
      </c>
      <c r="E32" s="88">
        <f t="shared" si="1"/>
        <v>9617.456</v>
      </c>
      <c r="F32" s="88">
        <f t="shared" si="1"/>
        <v>9680.66</v>
      </c>
    </row>
    <row r="33" spans="1:6" s="18" customFormat="1" ht="33.75" customHeight="1">
      <c r="A33" s="86" t="s">
        <v>135</v>
      </c>
      <c r="B33" s="86" t="s">
        <v>209</v>
      </c>
      <c r="C33" s="87" t="s">
        <v>210</v>
      </c>
      <c r="D33" s="88">
        <v>10388.723</v>
      </c>
      <c r="E33" s="88">
        <v>9617.456</v>
      </c>
      <c r="F33" s="88">
        <v>9680.66</v>
      </c>
    </row>
    <row r="34" spans="1:6" s="18" customFormat="1" ht="15.75">
      <c r="A34" s="216" t="s">
        <v>77</v>
      </c>
      <c r="B34" s="217"/>
      <c r="C34" s="218"/>
      <c r="D34" s="89">
        <f>D18</f>
        <v>440.3279999999995</v>
      </c>
      <c r="E34" s="89">
        <f>E18</f>
        <v>0</v>
      </c>
      <c r="F34" s="89">
        <f>F18</f>
        <v>0</v>
      </c>
    </row>
    <row r="35" spans="1:6" s="18" customFormat="1" ht="15.75">
      <c r="A35" s="20"/>
      <c r="B35" s="20"/>
      <c r="C35" s="20"/>
      <c r="D35" s="21"/>
      <c r="F35" s="19"/>
    </row>
    <row r="37" spans="1:4" ht="45.75" customHeight="1">
      <c r="A37" s="219"/>
      <c r="B37" s="219"/>
      <c r="C37" s="22"/>
      <c r="D37" s="21"/>
    </row>
    <row r="38" spans="1:4" ht="54" customHeight="1">
      <c r="A38" s="23"/>
      <c r="B38" s="23"/>
      <c r="C38" s="23"/>
      <c r="D38" s="24"/>
    </row>
    <row r="39" spans="1:2" ht="15.75">
      <c r="A39" s="25"/>
      <c r="B39" s="25"/>
    </row>
    <row r="40" ht="15.75">
      <c r="D40" s="26"/>
    </row>
  </sheetData>
  <sheetProtection/>
  <mergeCells count="12">
    <mergeCell ref="A15:A16"/>
    <mergeCell ref="B15:B16"/>
    <mergeCell ref="C15:C16"/>
    <mergeCell ref="D15:F15"/>
    <mergeCell ref="A34:C34"/>
    <mergeCell ref="A37:B37"/>
    <mergeCell ref="D4:F4"/>
    <mergeCell ref="D5:F5"/>
    <mergeCell ref="D6:F6"/>
    <mergeCell ref="D7:F7"/>
    <mergeCell ref="D8:F8"/>
    <mergeCell ref="A12:F1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D5" sqref="D5"/>
    </sheetView>
  </sheetViews>
  <sheetFormatPr defaultColWidth="9.00390625" defaultRowHeight="12.75"/>
  <cols>
    <col min="2" max="2" width="32.00390625" style="0" customWidth="1"/>
    <col min="3" max="3" width="17.625" style="0" customWidth="1"/>
    <col min="4" max="4" width="17.125" style="0" customWidth="1"/>
    <col min="5" max="5" width="22.25390625" style="0" customWidth="1"/>
  </cols>
  <sheetData>
    <row r="1" spans="1:5" ht="15">
      <c r="A1" s="90"/>
      <c r="B1" s="90"/>
      <c r="C1" s="90"/>
      <c r="D1" s="200" t="s">
        <v>298</v>
      </c>
      <c r="E1" s="221"/>
    </row>
    <row r="2" spans="1:6" ht="15">
      <c r="A2" s="90"/>
      <c r="B2" s="90"/>
      <c r="C2" s="92"/>
      <c r="D2" s="221"/>
      <c r="E2" s="221"/>
      <c r="F2" s="2"/>
    </row>
    <row r="3" spans="1:5" ht="15">
      <c r="A3" s="90"/>
      <c r="B3" s="90"/>
      <c r="C3" s="90"/>
      <c r="D3" s="221"/>
      <c r="E3" s="221"/>
    </row>
    <row r="4" spans="1:5" ht="15">
      <c r="A4" s="90"/>
      <c r="B4" s="90"/>
      <c r="C4" s="90"/>
      <c r="D4" s="204" t="s">
        <v>338</v>
      </c>
      <c r="E4" s="204"/>
    </row>
    <row r="5" spans="1:5" ht="15">
      <c r="A5" s="90"/>
      <c r="B5" s="90"/>
      <c r="C5" s="90"/>
      <c r="D5" s="90"/>
      <c r="E5" s="91"/>
    </row>
    <row r="6" spans="1:5" ht="15">
      <c r="A6" s="90"/>
      <c r="B6" s="90"/>
      <c r="C6" s="90"/>
      <c r="D6" s="91"/>
      <c r="E6" s="90"/>
    </row>
    <row r="7" spans="1:5" ht="14.25">
      <c r="A7" s="220" t="s">
        <v>241</v>
      </c>
      <c r="B7" s="220"/>
      <c r="C7" s="220"/>
      <c r="D7" s="220"/>
      <c r="E7" s="220"/>
    </row>
    <row r="8" spans="1:5" ht="14.25">
      <c r="A8" s="220" t="s">
        <v>284</v>
      </c>
      <c r="B8" s="220"/>
      <c r="C8" s="220"/>
      <c r="D8" s="220"/>
      <c r="E8" s="220"/>
    </row>
    <row r="9" spans="1:5" ht="14.25">
      <c r="A9" s="220" t="s">
        <v>196</v>
      </c>
      <c r="B9" s="220"/>
      <c r="C9" s="220"/>
      <c r="D9" s="220"/>
      <c r="E9" s="220"/>
    </row>
    <row r="10" spans="1:5" ht="14.25">
      <c r="A10" s="222" t="s">
        <v>197</v>
      </c>
      <c r="B10" s="222"/>
      <c r="C10" s="222"/>
      <c r="D10" s="222"/>
      <c r="E10" s="222"/>
    </row>
    <row r="11" spans="1:5" ht="14.25">
      <c r="A11" s="93"/>
      <c r="B11" s="93"/>
      <c r="C11" s="93"/>
      <c r="D11" s="93"/>
      <c r="E11" s="93" t="s">
        <v>7</v>
      </c>
    </row>
    <row r="12" spans="1:5" ht="12.75" customHeight="1">
      <c r="A12" s="223" t="s">
        <v>198</v>
      </c>
      <c r="B12" s="223" t="s">
        <v>199</v>
      </c>
      <c r="C12" s="224">
        <v>2019</v>
      </c>
      <c r="D12" s="224">
        <v>2020</v>
      </c>
      <c r="E12" s="224">
        <v>2021</v>
      </c>
    </row>
    <row r="13" spans="1:5" ht="12.75">
      <c r="A13" s="223"/>
      <c r="B13" s="223"/>
      <c r="C13" s="225"/>
      <c r="D13" s="225"/>
      <c r="E13" s="225"/>
    </row>
    <row r="14" spans="1:5" ht="15">
      <c r="A14" s="94"/>
      <c r="B14" s="95">
        <v>1</v>
      </c>
      <c r="C14" s="95">
        <v>2</v>
      </c>
      <c r="D14" s="95">
        <v>3</v>
      </c>
      <c r="E14" s="95">
        <v>4</v>
      </c>
    </row>
    <row r="15" spans="1:5" ht="37.5" customHeight="1">
      <c r="A15" s="95">
        <v>1</v>
      </c>
      <c r="B15" s="96" t="s">
        <v>229</v>
      </c>
      <c r="C15" s="97">
        <v>1280.99</v>
      </c>
      <c r="D15" s="97">
        <v>1280.99</v>
      </c>
      <c r="E15" s="97">
        <v>1280.99</v>
      </c>
    </row>
    <row r="16" spans="1:5" ht="37.5" customHeight="1">
      <c r="A16" s="95">
        <v>2</v>
      </c>
      <c r="B16" s="96" t="s">
        <v>229</v>
      </c>
      <c r="C16" s="97">
        <v>1</v>
      </c>
      <c r="D16" s="97"/>
      <c r="E16" s="97"/>
    </row>
    <row r="17" spans="1:5" ht="37.5" customHeight="1">
      <c r="A17" s="95">
        <v>3</v>
      </c>
      <c r="B17" s="96" t="s">
        <v>229</v>
      </c>
      <c r="C17" s="97">
        <v>194.346</v>
      </c>
      <c r="D17" s="97">
        <v>194.346</v>
      </c>
      <c r="E17" s="97">
        <v>194.346</v>
      </c>
    </row>
    <row r="18" spans="1:5" ht="19.5" customHeight="1">
      <c r="A18" s="96"/>
      <c r="B18" s="98" t="s">
        <v>200</v>
      </c>
      <c r="C18" s="99">
        <f>C15+C16+C17</f>
        <v>1476.336</v>
      </c>
      <c r="D18" s="99">
        <f>D15+D16+D17</f>
        <v>1475.336</v>
      </c>
      <c r="E18" s="99">
        <f>E15+E16+E17</f>
        <v>1475.336</v>
      </c>
    </row>
  </sheetData>
  <sheetProtection/>
  <mergeCells count="11">
    <mergeCell ref="D4:E4"/>
    <mergeCell ref="A7:E7"/>
    <mergeCell ref="A8:E8"/>
    <mergeCell ref="A9:E9"/>
    <mergeCell ref="D1:E3"/>
    <mergeCell ref="A10:E10"/>
    <mergeCell ref="A12:A13"/>
    <mergeCell ref="B12:B13"/>
    <mergeCell ref="C12:C13"/>
    <mergeCell ref="D12:D13"/>
    <mergeCell ref="E12:E13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ФУЭ администрации Мотыгинского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Р.Г.</dc:creator>
  <cp:keywords/>
  <dc:description/>
  <cp:lastModifiedBy>Admin</cp:lastModifiedBy>
  <cp:lastPrinted>2019-07-30T05:24:31Z</cp:lastPrinted>
  <dcterms:created xsi:type="dcterms:W3CDTF">2005-11-20T02:14:16Z</dcterms:created>
  <dcterms:modified xsi:type="dcterms:W3CDTF">2019-09-04T05:50:27Z</dcterms:modified>
  <cp:category/>
  <cp:version/>
  <cp:contentType/>
  <cp:contentStatus/>
</cp:coreProperties>
</file>